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dc2012\profiles\vbrown\Desktop\Cauldron\Sliding Fee Scales\Parent Fees 2017\"/>
    </mc:Choice>
  </mc:AlternateContent>
  <bookViews>
    <workbookView xWindow="0" yWindow="0" windowWidth="28800" windowHeight="11610" xr2:uid="{00000000-000D-0000-FFFF-FFFF0000000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 l="1"/>
  <c r="B68" i="1" l="1"/>
  <c r="K66" i="1"/>
  <c r="K68" i="1" s="1"/>
  <c r="J66" i="1"/>
  <c r="J68" i="1" s="1"/>
  <c r="I66" i="1"/>
  <c r="I68" i="1" s="1"/>
  <c r="H66" i="1"/>
  <c r="H68" i="1" s="1"/>
  <c r="G66" i="1"/>
  <c r="G68" i="1" s="1"/>
  <c r="F66" i="1"/>
  <c r="F68" i="1" s="1"/>
  <c r="E66" i="1"/>
  <c r="E68" i="1" s="1"/>
  <c r="D66" i="1"/>
  <c r="D68" i="1" s="1"/>
  <c r="K63" i="1"/>
  <c r="K65" i="1" s="1"/>
  <c r="J63" i="1"/>
  <c r="J65" i="1" s="1"/>
  <c r="I63" i="1"/>
  <c r="I65" i="1" s="1"/>
  <c r="H63" i="1"/>
  <c r="H65" i="1" s="1"/>
  <c r="G63" i="1"/>
  <c r="G65" i="1" s="1"/>
  <c r="F63" i="1"/>
  <c r="F65" i="1" s="1"/>
  <c r="E63" i="1"/>
  <c r="E65" i="1" s="1"/>
  <c r="D63" i="1"/>
  <c r="D65" i="1" s="1"/>
  <c r="K59" i="1"/>
  <c r="K61" i="1" s="1"/>
  <c r="J59" i="1"/>
  <c r="J61" i="1" s="1"/>
  <c r="I59" i="1"/>
  <c r="I61" i="1" s="1"/>
  <c r="H59" i="1"/>
  <c r="H61" i="1" s="1"/>
  <c r="G59" i="1"/>
  <c r="G61" i="1" s="1"/>
  <c r="F59" i="1"/>
  <c r="F61" i="1" s="1"/>
  <c r="E59" i="1"/>
  <c r="E61" i="1" s="1"/>
  <c r="D59" i="1"/>
  <c r="D61" i="1" s="1"/>
  <c r="K56" i="1"/>
  <c r="K58" i="1" s="1"/>
  <c r="J56" i="1"/>
  <c r="J58" i="1" s="1"/>
  <c r="I56" i="1"/>
  <c r="I58" i="1" s="1"/>
  <c r="H56" i="1"/>
  <c r="H58" i="1" s="1"/>
  <c r="G56" i="1"/>
  <c r="G58" i="1" s="1"/>
  <c r="F56" i="1"/>
  <c r="F58" i="1" s="1"/>
  <c r="E56" i="1"/>
  <c r="E58" i="1" s="1"/>
  <c r="D56" i="1"/>
  <c r="D58" i="1" s="1"/>
  <c r="K52" i="1"/>
  <c r="K54" i="1" s="1"/>
  <c r="J52" i="1"/>
  <c r="J54" i="1" s="1"/>
  <c r="I52" i="1"/>
  <c r="I54" i="1" s="1"/>
  <c r="H52" i="1"/>
  <c r="H54" i="1" s="1"/>
  <c r="G52" i="1"/>
  <c r="G54" i="1" s="1"/>
  <c r="F52" i="1"/>
  <c r="F54" i="1" s="1"/>
  <c r="E52" i="1"/>
  <c r="E54" i="1" s="1"/>
  <c r="D52" i="1"/>
  <c r="D54" i="1" s="1"/>
  <c r="K49" i="1"/>
  <c r="K51" i="1" s="1"/>
  <c r="J49" i="1"/>
  <c r="J51" i="1" s="1"/>
  <c r="I49" i="1"/>
  <c r="I51" i="1" s="1"/>
  <c r="H49" i="1"/>
  <c r="H51" i="1" s="1"/>
  <c r="G49" i="1"/>
  <c r="G51" i="1" s="1"/>
  <c r="F49" i="1"/>
  <c r="F51" i="1" s="1"/>
  <c r="E49" i="1"/>
  <c r="E51" i="1" s="1"/>
  <c r="D49" i="1"/>
  <c r="D51" i="1" s="1"/>
  <c r="K45" i="1"/>
  <c r="K47" i="1" s="1"/>
  <c r="J45" i="1"/>
  <c r="J47" i="1" s="1"/>
  <c r="I45" i="1"/>
  <c r="I47" i="1" s="1"/>
  <c r="H45" i="1"/>
  <c r="H47" i="1" s="1"/>
  <c r="G45" i="1"/>
  <c r="G47" i="1" s="1"/>
  <c r="F45" i="1"/>
  <c r="F47" i="1" s="1"/>
  <c r="E45" i="1"/>
  <c r="E47" i="1" s="1"/>
  <c r="D45" i="1"/>
  <c r="D47" i="1" s="1"/>
  <c r="K42" i="1"/>
  <c r="K44" i="1" s="1"/>
  <c r="J42" i="1"/>
  <c r="J44" i="1" s="1"/>
  <c r="I42" i="1"/>
  <c r="I44" i="1" s="1"/>
  <c r="H42" i="1"/>
  <c r="H44" i="1" s="1"/>
  <c r="G42" i="1"/>
  <c r="G44" i="1" s="1"/>
  <c r="F42" i="1"/>
  <c r="F44" i="1" s="1"/>
  <c r="E42" i="1"/>
  <c r="E44" i="1" s="1"/>
  <c r="D42" i="1"/>
  <c r="D44" i="1" s="1"/>
  <c r="K38" i="1"/>
  <c r="K40" i="1" s="1"/>
  <c r="J38" i="1"/>
  <c r="J40" i="1" s="1"/>
  <c r="I38" i="1"/>
  <c r="I40" i="1" s="1"/>
  <c r="H38" i="1"/>
  <c r="H40" i="1" s="1"/>
  <c r="G38" i="1"/>
  <c r="G40" i="1" s="1"/>
  <c r="F38" i="1"/>
  <c r="F40" i="1" s="1"/>
  <c r="E38" i="1"/>
  <c r="E40" i="1" s="1"/>
  <c r="D38" i="1"/>
  <c r="D40" i="1" s="1"/>
  <c r="K34" i="1"/>
  <c r="K36" i="1" s="1"/>
  <c r="J34" i="1"/>
  <c r="J36" i="1" s="1"/>
  <c r="I34" i="1"/>
  <c r="I36" i="1" s="1"/>
  <c r="H34" i="1"/>
  <c r="H36" i="1" s="1"/>
  <c r="G34" i="1"/>
  <c r="G36" i="1" s="1"/>
  <c r="F34" i="1"/>
  <c r="F36" i="1" s="1"/>
  <c r="E34" i="1"/>
  <c r="E36" i="1" s="1"/>
  <c r="D34" i="1"/>
  <c r="D36" i="1" s="1"/>
  <c r="R33" i="1"/>
  <c r="Q33" i="1"/>
  <c r="P33" i="1"/>
  <c r="O33" i="1"/>
  <c r="K31" i="1"/>
  <c r="K33" i="1" s="1"/>
  <c r="J31" i="1"/>
  <c r="J33" i="1" s="1"/>
  <c r="I31" i="1"/>
  <c r="I33" i="1" s="1"/>
  <c r="H31" i="1"/>
  <c r="H33" i="1" s="1"/>
  <c r="G31" i="1"/>
  <c r="G33" i="1" s="1"/>
  <c r="F31" i="1"/>
  <c r="F33" i="1" s="1"/>
  <c r="E31" i="1"/>
  <c r="E33" i="1" s="1"/>
  <c r="D31" i="1"/>
  <c r="D33" i="1" s="1"/>
  <c r="K27" i="1"/>
  <c r="K29" i="1" s="1"/>
  <c r="J27" i="1"/>
  <c r="J29" i="1" s="1"/>
  <c r="I27" i="1"/>
  <c r="I29" i="1" s="1"/>
  <c r="H27" i="1"/>
  <c r="H29" i="1" s="1"/>
  <c r="G27" i="1"/>
  <c r="G29" i="1" s="1"/>
  <c r="F27" i="1"/>
  <c r="F29" i="1" s="1"/>
  <c r="E27" i="1"/>
  <c r="E29" i="1" s="1"/>
  <c r="D27" i="1"/>
  <c r="D29" i="1" s="1"/>
  <c r="B25" i="1"/>
  <c r="K23" i="1"/>
  <c r="K25" i="1" s="1"/>
  <c r="J23" i="1"/>
  <c r="J25" i="1" s="1"/>
  <c r="I23" i="1"/>
  <c r="I25" i="1" s="1"/>
  <c r="H23" i="1"/>
  <c r="H25" i="1" s="1"/>
  <c r="G23" i="1"/>
  <c r="G25" i="1" s="1"/>
  <c r="F23" i="1"/>
  <c r="F25" i="1" s="1"/>
  <c r="E23" i="1"/>
  <c r="E25" i="1" s="1"/>
  <c r="D23" i="1"/>
  <c r="D25" i="1" s="1"/>
  <c r="L22" i="1"/>
  <c r="M22" i="1" s="1"/>
  <c r="B22" i="1"/>
  <c r="L20" i="1"/>
  <c r="K20" i="1"/>
  <c r="J20" i="1"/>
  <c r="I20" i="1"/>
  <c r="H20" i="1"/>
  <c r="G20" i="1"/>
  <c r="F20" i="1"/>
  <c r="E20" i="1"/>
  <c r="D20" i="1"/>
  <c r="L17" i="1"/>
  <c r="L19" i="1" s="1"/>
  <c r="K17" i="1"/>
  <c r="K19" i="1" s="1"/>
  <c r="J17" i="1"/>
  <c r="J19" i="1" s="1"/>
  <c r="I17" i="1"/>
  <c r="I19" i="1" s="1"/>
  <c r="H17" i="1"/>
  <c r="H19" i="1" s="1"/>
  <c r="G17" i="1"/>
  <c r="G19" i="1" s="1"/>
  <c r="F17" i="1"/>
  <c r="F19" i="1" s="1"/>
  <c r="E17" i="1"/>
  <c r="E19" i="1" s="1"/>
  <c r="D17" i="1"/>
  <c r="D19" i="1" s="1"/>
  <c r="L14" i="1"/>
  <c r="L16" i="1" s="1"/>
  <c r="K14" i="1"/>
  <c r="K16" i="1" s="1"/>
  <c r="J14" i="1"/>
  <c r="J16" i="1" s="1"/>
  <c r="I14" i="1"/>
  <c r="I16" i="1" s="1"/>
  <c r="H14" i="1"/>
  <c r="H16" i="1" s="1"/>
  <c r="G14" i="1"/>
  <c r="G16" i="1" s="1"/>
  <c r="F14" i="1"/>
  <c r="F16" i="1" s="1"/>
  <c r="E14" i="1"/>
  <c r="E16" i="1" s="1"/>
  <c r="D14" i="1"/>
  <c r="D16" i="1" s="1"/>
  <c r="M63" i="1" l="1"/>
  <c r="M65" i="1" s="1"/>
  <c r="M56" i="1"/>
  <c r="M58" i="1" s="1"/>
  <c r="M49" i="1"/>
  <c r="M51" i="1" s="1"/>
  <c r="M42" i="1"/>
  <c r="M44" i="1" s="1"/>
  <c r="M34" i="1"/>
  <c r="M36" i="1" s="1"/>
  <c r="M20" i="1"/>
  <c r="M14" i="1"/>
  <c r="M16" i="1" s="1"/>
  <c r="M23" i="1"/>
  <c r="M25" i="1" s="1"/>
  <c r="M66" i="1"/>
  <c r="M68" i="1" s="1"/>
  <c r="M59" i="1"/>
  <c r="M61" i="1" s="1"/>
  <c r="M52" i="1"/>
  <c r="M54" i="1" s="1"/>
  <c r="M45" i="1"/>
  <c r="M47" i="1" s="1"/>
  <c r="M38" i="1"/>
  <c r="M40" i="1" s="1"/>
  <c r="M31" i="1"/>
  <c r="M33" i="1" s="1"/>
  <c r="M27" i="1"/>
  <c r="M29" i="1" s="1"/>
  <c r="M17" i="1"/>
  <c r="M19" i="1" s="1"/>
  <c r="N22" i="1"/>
  <c r="L27" i="1"/>
  <c r="L29" i="1" s="1"/>
  <c r="L31" i="1"/>
  <c r="L33" i="1" s="1"/>
  <c r="L38" i="1"/>
  <c r="L40" i="1" s="1"/>
  <c r="L45" i="1"/>
  <c r="L47" i="1" s="1"/>
  <c r="L52" i="1"/>
  <c r="L54" i="1" s="1"/>
  <c r="L59" i="1"/>
  <c r="L61" i="1" s="1"/>
  <c r="L66" i="1"/>
  <c r="L68" i="1" s="1"/>
  <c r="L23" i="1"/>
  <c r="L25" i="1" s="1"/>
  <c r="L34" i="1"/>
  <c r="L36" i="1" s="1"/>
  <c r="L42" i="1"/>
  <c r="L44" i="1" s="1"/>
  <c r="L49" i="1"/>
  <c r="L51" i="1" s="1"/>
  <c r="L56" i="1"/>
  <c r="L58" i="1" s="1"/>
  <c r="L63" i="1"/>
  <c r="L65" i="1" s="1"/>
  <c r="N23" i="1" l="1"/>
  <c r="N25" i="1" s="1"/>
  <c r="N66" i="1"/>
  <c r="N68" i="1" s="1"/>
  <c r="N59" i="1"/>
  <c r="N61" i="1" s="1"/>
  <c r="N52" i="1"/>
  <c r="N54" i="1" s="1"/>
  <c r="N45" i="1"/>
  <c r="N47" i="1" s="1"/>
  <c r="N38" i="1"/>
  <c r="N40" i="1" s="1"/>
  <c r="N31" i="1"/>
  <c r="N33" i="1" s="1"/>
  <c r="N27" i="1"/>
  <c r="N29" i="1" s="1"/>
  <c r="N17" i="1"/>
  <c r="N19" i="1" s="1"/>
  <c r="O22" i="1"/>
  <c r="N63" i="1"/>
  <c r="N65" i="1" s="1"/>
  <c r="N56" i="1"/>
  <c r="N58" i="1" s="1"/>
  <c r="N49" i="1"/>
  <c r="N51" i="1" s="1"/>
  <c r="N42" i="1"/>
  <c r="N44" i="1" s="1"/>
  <c r="N34" i="1"/>
  <c r="N36" i="1" s="1"/>
  <c r="N20" i="1"/>
  <c r="N14" i="1"/>
  <c r="N16" i="1" s="1"/>
  <c r="O66" i="1" l="1"/>
  <c r="O68" i="1" s="1"/>
  <c r="O59" i="1"/>
  <c r="O61" i="1" s="1"/>
  <c r="O52" i="1"/>
  <c r="O54" i="1" s="1"/>
  <c r="O45" i="1"/>
  <c r="O47" i="1" s="1"/>
  <c r="O38" i="1"/>
  <c r="O40" i="1" s="1"/>
  <c r="O27" i="1"/>
  <c r="O29" i="1" s="1"/>
  <c r="O17" i="1"/>
  <c r="O19" i="1" s="1"/>
  <c r="P22" i="1"/>
  <c r="O63" i="1"/>
  <c r="O65" i="1" s="1"/>
  <c r="O56" i="1"/>
  <c r="O58" i="1" s="1"/>
  <c r="O49" i="1"/>
  <c r="O51" i="1" s="1"/>
  <c r="O42" i="1"/>
  <c r="O44" i="1" s="1"/>
  <c r="O34" i="1"/>
  <c r="O36" i="1" s="1"/>
  <c r="O20" i="1"/>
  <c r="O14" i="1"/>
  <c r="O16" i="1" s="1"/>
  <c r="O23" i="1"/>
  <c r="O25" i="1" s="1"/>
  <c r="Q22" i="1" l="1"/>
  <c r="P63" i="1"/>
  <c r="P65" i="1" s="1"/>
  <c r="P56" i="1"/>
  <c r="P58" i="1" s="1"/>
  <c r="P49" i="1"/>
  <c r="P51" i="1" s="1"/>
  <c r="P42" i="1"/>
  <c r="P44" i="1" s="1"/>
  <c r="P34" i="1"/>
  <c r="P36" i="1" s="1"/>
  <c r="P20" i="1"/>
  <c r="P14" i="1"/>
  <c r="P16" i="1" s="1"/>
  <c r="P23" i="1"/>
  <c r="P25" i="1" s="1"/>
  <c r="P66" i="1"/>
  <c r="P68" i="1" s="1"/>
  <c r="P59" i="1"/>
  <c r="P61" i="1" s="1"/>
  <c r="P52" i="1"/>
  <c r="P54" i="1" s="1"/>
  <c r="P45" i="1"/>
  <c r="P47" i="1" s="1"/>
  <c r="P38" i="1"/>
  <c r="P40" i="1" s="1"/>
  <c r="P27" i="1"/>
  <c r="P29" i="1" s="1"/>
  <c r="P17" i="1"/>
  <c r="P19" i="1" s="1"/>
  <c r="Q63" i="1" l="1"/>
  <c r="Q65" i="1" s="1"/>
  <c r="Q56" i="1"/>
  <c r="Q58" i="1" s="1"/>
  <c r="Q49" i="1"/>
  <c r="Q51" i="1" s="1"/>
  <c r="Q42" i="1"/>
  <c r="Q44" i="1" s="1"/>
  <c r="Q34" i="1"/>
  <c r="Q36" i="1" s="1"/>
  <c r="Q20" i="1"/>
  <c r="Q14" i="1"/>
  <c r="Q16" i="1" s="1"/>
  <c r="Q23" i="1"/>
  <c r="Q25" i="1" s="1"/>
  <c r="Q66" i="1"/>
  <c r="Q68" i="1" s="1"/>
  <c r="Q59" i="1"/>
  <c r="Q61" i="1" s="1"/>
  <c r="Q52" i="1"/>
  <c r="Q54" i="1" s="1"/>
  <c r="Q45" i="1"/>
  <c r="Q47" i="1" s="1"/>
  <c r="Q38" i="1"/>
  <c r="Q40" i="1" s="1"/>
  <c r="Q27" i="1"/>
  <c r="Q29" i="1" s="1"/>
  <c r="Q17" i="1"/>
  <c r="Q19" i="1" s="1"/>
  <c r="R22" i="1"/>
  <c r="R23" i="1" l="1"/>
  <c r="R25" i="1" s="1"/>
  <c r="R66" i="1"/>
  <c r="R68" i="1" s="1"/>
  <c r="R59" i="1"/>
  <c r="R61" i="1" s="1"/>
  <c r="R52" i="1"/>
  <c r="R54" i="1" s="1"/>
  <c r="R45" i="1"/>
  <c r="R47" i="1" s="1"/>
  <c r="R38" i="1"/>
  <c r="R40" i="1" s="1"/>
  <c r="R17" i="1"/>
  <c r="R19" i="1" s="1"/>
  <c r="R63" i="1"/>
  <c r="R65" i="1" s="1"/>
  <c r="R56" i="1"/>
  <c r="R58" i="1" s="1"/>
  <c r="R49" i="1"/>
  <c r="R51" i="1" s="1"/>
  <c r="R42" i="1"/>
  <c r="R44" i="1" s="1"/>
  <c r="R34" i="1"/>
  <c r="R36" i="1" s="1"/>
  <c r="R20" i="1"/>
  <c r="R14" i="1"/>
  <c r="R16" i="1" s="1"/>
</calcChain>
</file>

<file path=xl/sharedStrings.xml><?xml version="1.0" encoding="utf-8"?>
<sst xmlns="http://schemas.openxmlformats.org/spreadsheetml/2006/main" count="333" uniqueCount="29">
  <si>
    <t/>
  </si>
  <si>
    <t>Sliding Fee Scale for</t>
  </si>
  <si>
    <t>ELC of Florida's Gateway</t>
  </si>
  <si>
    <t>Coalition</t>
  </si>
  <si>
    <t xml:space="preserve">Effective  date </t>
  </si>
  <si>
    <t>07/01/2017</t>
  </si>
  <si>
    <t>Florida's Office of Early Learning</t>
  </si>
  <si>
    <t>DRAFT SLIDING FEE SCHEDULE</t>
  </si>
  <si>
    <t>DAILY FEE</t>
  </si>
  <si>
    <t xml:space="preserve">   ------- Annual Gross Income - Number of persons in Family -------</t>
  </si>
  <si>
    <t>=</t>
  </si>
  <si>
    <t>Full-Time</t>
  </si>
  <si>
    <t>Part-Time</t>
  </si>
  <si>
    <t>-</t>
  </si>
  <si>
    <t>50%FPL</t>
  </si>
  <si>
    <t>75%FPL</t>
  </si>
  <si>
    <t>FPL</t>
  </si>
  <si>
    <t>85% SMI</t>
  </si>
  <si>
    <t>150%FPL</t>
  </si>
  <si>
    <t>185%FPL</t>
  </si>
  <si>
    <t>200%FPL</t>
  </si>
  <si>
    <t>Parents receiving hourly care pay up to the part time fee.</t>
  </si>
  <si>
    <t>2017 Poverty Level (FPL) effective January 26, 2017</t>
  </si>
  <si>
    <t>Note: 10% Parent Fee was calculated using 260 days.</t>
  </si>
  <si>
    <t>Refer to 6M-4.400, F.A.C.</t>
  </si>
  <si>
    <t>Income</t>
  </si>
  <si>
    <t>85% State Median Income:Upper threshold for eligibility</t>
  </si>
  <si>
    <t xml:space="preserve">Please answer the following questions:
(1) If there is a sibling discount what is the percentage? 
(2) If any family pays more than 10% of their gross income for child care, please complete and attach the justification form that explains how the fees will not limit parent access to services.                                                                                                                    (3) Describe at what points during the year school age schedules are adjusted. For example, beginning of summer, end of summer, spring break, etc. </t>
  </si>
  <si>
    <r>
      <t xml:space="preserve">FPL as indicated unless exceeds  </t>
    </r>
    <r>
      <rPr>
        <b/>
        <sz val="12"/>
        <color rgb="FFFF0000"/>
        <rFont val="Times New Roman"/>
        <family val="1"/>
      </rPr>
      <t>85% SMI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</si>
</sst>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numFmt numFmtId="165" formatCode="0_)"/>
    <numFmt numFmtId="166" formatCode="0,000_)"/>
  </numFmts>
  <fonts count="13" x14ac:knownFonts="1">
    <font>
      <sz val="11"/>
      <color theme="1"/>
      <name val="Calibri"/>
      <family val="2"/>
      <scheme val="minor"/>
    </font>
    <font>
      <b/>
      <sz val="18"/>
      <name val="Times New Roman"/>
      <family val="1"/>
    </font>
    <font>
      <sz val="11"/>
      <color theme="1"/>
      <name val="Times New Roman"/>
      <family val="1"/>
    </font>
    <font>
      <sz val="12"/>
      <color indexed="12"/>
      <name val="Times New Roman"/>
      <family val="1"/>
    </font>
    <font>
      <b/>
      <sz val="12"/>
      <name val="Times New Roman"/>
      <family val="1"/>
    </font>
    <font>
      <b/>
      <sz val="14"/>
      <name val="Times New Roman"/>
      <family val="1"/>
    </font>
    <font>
      <b/>
      <sz val="12"/>
      <color indexed="12"/>
      <name val="Times New Roman"/>
      <family val="1"/>
    </font>
    <font>
      <b/>
      <sz val="12"/>
      <color rgb="FFFF0000"/>
      <name val="Times New Roman"/>
      <family val="1"/>
    </font>
    <font>
      <strike/>
      <sz val="12"/>
      <name val="Times New Roman"/>
      <family val="1"/>
    </font>
    <font>
      <strike/>
      <sz val="12"/>
      <color indexed="12"/>
      <name val="Times New Roman"/>
      <family val="1"/>
    </font>
    <font>
      <b/>
      <sz val="11"/>
      <name val="Times New Roman"/>
      <family val="1"/>
    </font>
    <font>
      <b/>
      <sz val="24"/>
      <name val="Times New Roman"/>
      <family val="1"/>
    </font>
    <font>
      <sz val="12"/>
      <color rgb="FF0070C0"/>
      <name val="Times New Roman"/>
      <family val="1"/>
    </font>
  </fonts>
  <fills count="7">
    <fill>
      <patternFill patternType="none"/>
    </fill>
    <fill>
      <patternFill patternType="gray125"/>
    </fill>
    <fill>
      <patternFill patternType="solid">
        <fgColor indexed="47"/>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lightDown">
        <bgColor theme="0" tint="-0.24994659260841701"/>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1" fillId="0" borderId="0" xfId="0" applyFont="1" applyAlignment="1" applyProtection="1">
      <alignment horizontal="center"/>
    </xf>
    <xf numFmtId="0" fontId="2" fillId="0" borderId="0" xfId="0" applyFont="1" applyProtection="1"/>
    <xf numFmtId="0" fontId="3" fillId="0" borderId="0" xfId="0" applyFont="1" applyProtection="1"/>
    <xf numFmtId="0" fontId="3" fillId="0" borderId="0" xfId="0" applyFont="1" applyAlignment="1" applyProtection="1">
      <alignment horizontal="fill"/>
    </xf>
    <xf numFmtId="0" fontId="2" fillId="0" borderId="0" xfId="0" applyFont="1"/>
    <xf numFmtId="164" fontId="4" fillId="0" borderId="0" xfId="0" applyNumberFormat="1" applyFont="1" applyAlignment="1" applyProtection="1">
      <alignment horizontal="left"/>
    </xf>
    <xf numFmtId="0" fontId="4" fillId="0" borderId="1" xfId="0" applyFont="1" applyBorder="1" applyAlignment="1" applyProtection="1"/>
    <xf numFmtId="0" fontId="4" fillId="0" borderId="1" xfId="0" applyFont="1" applyBorder="1" applyAlignment="1"/>
    <xf numFmtId="49" fontId="4" fillId="0" borderId="2" xfId="0" applyNumberFormat="1" applyFont="1" applyBorder="1" applyProtection="1"/>
    <xf numFmtId="0" fontId="2" fillId="0" borderId="0" xfId="0" applyFont="1" applyAlignment="1" applyProtection="1">
      <alignment horizontal="center"/>
    </xf>
    <xf numFmtId="0" fontId="4" fillId="0" borderId="0" xfId="0" applyFont="1" applyAlignment="1" applyProtection="1">
      <alignment horizontal="center"/>
    </xf>
    <xf numFmtId="0" fontId="2" fillId="0" borderId="0" xfId="0" applyFont="1" applyAlignment="1" applyProtection="1">
      <alignment horizontal="centerContinuous"/>
    </xf>
    <xf numFmtId="39" fontId="3" fillId="0" borderId="0" xfId="0" applyNumberFormat="1" applyFont="1" applyProtection="1"/>
    <xf numFmtId="0" fontId="5" fillId="0" borderId="0" xfId="0" applyFont="1" applyAlignment="1" applyProtection="1">
      <alignment horizontal="centerContinuous"/>
    </xf>
    <xf numFmtId="0" fontId="6" fillId="0" borderId="0" xfId="0" applyFont="1" applyAlignment="1" applyProtection="1">
      <alignment horizontal="centerContinuous"/>
    </xf>
    <xf numFmtId="165" fontId="3" fillId="0" borderId="0" xfId="0" applyNumberFormat="1" applyFont="1" applyAlignment="1" applyProtection="1">
      <alignment horizontal="left"/>
    </xf>
    <xf numFmtId="39" fontId="3" fillId="0" borderId="0" xfId="0" applyNumberFormat="1" applyFont="1" applyAlignment="1" applyProtection="1">
      <alignment horizontal="fill"/>
    </xf>
    <xf numFmtId="0" fontId="2" fillId="0" borderId="0" xfId="0" applyFont="1" applyAlignment="1" applyProtection="1">
      <alignment horizontal="center" vertical="center" wrapText="1"/>
    </xf>
    <xf numFmtId="39" fontId="6" fillId="0" borderId="0" xfId="0" applyNumberFormat="1" applyFont="1" applyAlignment="1" applyProtection="1">
      <alignment horizontal="left"/>
    </xf>
    <xf numFmtId="0" fontId="6" fillId="0" borderId="0" xfId="0" applyFont="1" applyAlignment="1" applyProtection="1">
      <alignment horizontal="left"/>
    </xf>
    <xf numFmtId="165" fontId="6" fillId="0" borderId="0" xfId="0" applyNumberFormat="1" applyFont="1" applyProtection="1"/>
    <xf numFmtId="164" fontId="6" fillId="2" borderId="0" xfId="0" applyNumberFormat="1" applyFont="1" applyFill="1" applyBorder="1" applyAlignment="1" applyProtection="1">
      <alignment horizontal="center"/>
    </xf>
    <xf numFmtId="164" fontId="6" fillId="2" borderId="0" xfId="0" applyNumberFormat="1" applyFont="1" applyFill="1" applyAlignment="1" applyProtection="1">
      <alignment horizontal="center"/>
    </xf>
    <xf numFmtId="165" fontId="3" fillId="0" borderId="0" xfId="0" applyNumberFormat="1" applyFont="1" applyProtection="1"/>
    <xf numFmtId="0" fontId="8" fillId="0" borderId="0" xfId="0" applyFont="1" applyAlignment="1" applyProtection="1">
      <alignment horizontal="center"/>
    </xf>
    <xf numFmtId="164" fontId="9" fillId="0" borderId="0" xfId="0" applyNumberFormat="1" applyFont="1" applyAlignment="1" applyProtection="1">
      <alignment horizontal="center"/>
    </xf>
    <xf numFmtId="0" fontId="4" fillId="0" borderId="0" xfId="0" quotePrefix="1" applyFont="1" applyAlignment="1" applyProtection="1">
      <alignment horizontal="right"/>
    </xf>
    <xf numFmtId="166" fontId="3" fillId="0" borderId="0" xfId="0" applyNumberFormat="1" applyFont="1" applyProtection="1"/>
    <xf numFmtId="39" fontId="9" fillId="0" borderId="0" xfId="0" applyNumberFormat="1" applyFont="1" applyAlignment="1" applyProtection="1">
      <alignment horizontal="center"/>
    </xf>
    <xf numFmtId="166" fontId="3" fillId="0" borderId="0" xfId="0" applyNumberFormat="1" applyFont="1" applyAlignment="1" applyProtection="1">
      <alignment horizontal="fill"/>
    </xf>
    <xf numFmtId="39" fontId="6" fillId="2" borderId="0" xfId="0" applyNumberFormat="1" applyFont="1" applyFill="1" applyAlignment="1" applyProtection="1">
      <alignment horizontal="center"/>
    </xf>
    <xf numFmtId="166" fontId="3" fillId="0" borderId="0" xfId="0" applyNumberFormat="1" applyFont="1" applyAlignment="1" applyProtection="1"/>
    <xf numFmtId="0" fontId="10" fillId="0" borderId="0" xfId="0" applyFont="1" applyAlignment="1" applyProtection="1">
      <alignment horizontal="right"/>
    </xf>
    <xf numFmtId="10" fontId="9" fillId="0" borderId="0" xfId="0" applyNumberFormat="1" applyFont="1" applyAlignment="1" applyProtection="1">
      <alignment horizontal="center"/>
    </xf>
    <xf numFmtId="0" fontId="7" fillId="0" borderId="0" xfId="0" quotePrefix="1" applyFont="1" applyAlignment="1" applyProtection="1">
      <alignment horizontal="center"/>
    </xf>
    <xf numFmtId="166" fontId="7" fillId="0" borderId="3" xfId="0" applyNumberFormat="1" applyFont="1" applyBorder="1" applyProtection="1"/>
    <xf numFmtId="166" fontId="2" fillId="3" borderId="0" xfId="0" applyNumberFormat="1" applyFont="1" applyFill="1" applyProtection="1"/>
    <xf numFmtId="166" fontId="3" fillId="3" borderId="0" xfId="0" applyNumberFormat="1" applyFont="1" applyFill="1" applyProtection="1"/>
    <xf numFmtId="0" fontId="4" fillId="4" borderId="0" xfId="0" applyFont="1" applyFill="1" applyAlignment="1" applyProtection="1">
      <alignment horizontal="right"/>
    </xf>
    <xf numFmtId="166" fontId="3" fillId="4" borderId="0" xfId="0" applyNumberFormat="1" applyFont="1" applyFill="1" applyProtection="1"/>
    <xf numFmtId="0" fontId="9" fillId="0" borderId="0" xfId="0" applyFont="1" applyAlignment="1" applyProtection="1">
      <alignment horizontal="center"/>
    </xf>
    <xf numFmtId="166" fontId="2" fillId="4" borderId="0" xfId="0" applyNumberFormat="1" applyFont="1" applyFill="1" applyProtection="1"/>
    <xf numFmtId="2" fontId="6" fillId="2" borderId="0" xfId="0" applyNumberFormat="1" applyFont="1" applyFill="1" applyAlignment="1" applyProtection="1">
      <alignment horizontal="center"/>
    </xf>
    <xf numFmtId="166" fontId="3" fillId="0" borderId="0" xfId="0" applyNumberFormat="1" applyFont="1" applyAlignment="1" applyProtection="1">
      <alignment horizontal="right"/>
    </xf>
    <xf numFmtId="2" fontId="9" fillId="0" borderId="0" xfId="0" applyNumberFormat="1" applyFont="1" applyAlignment="1" applyProtection="1">
      <alignment horizontal="center"/>
    </xf>
    <xf numFmtId="1" fontId="2" fillId="0" borderId="0" xfId="0" applyNumberFormat="1" applyFont="1" applyAlignment="1" applyProtection="1">
      <alignment horizontal="right"/>
    </xf>
    <xf numFmtId="39" fontId="3" fillId="0" borderId="0" xfId="0" applyNumberFormat="1" applyFont="1" applyAlignment="1" applyProtection="1">
      <alignment horizontal="center"/>
    </xf>
    <xf numFmtId="0" fontId="4" fillId="4" borderId="0" xfId="0" quotePrefix="1" applyFont="1" applyFill="1" applyAlignment="1" applyProtection="1">
      <alignment horizontal="right"/>
    </xf>
    <xf numFmtId="166" fontId="3" fillId="4" borderId="0" xfId="0" applyNumberFormat="1" applyFont="1" applyFill="1" applyAlignment="1" applyProtection="1">
      <alignment horizontal="right"/>
    </xf>
    <xf numFmtId="164" fontId="3" fillId="0" borderId="0" xfId="0" applyNumberFormat="1" applyFont="1" applyAlignment="1" applyProtection="1">
      <alignment horizontal="center"/>
    </xf>
    <xf numFmtId="0" fontId="4" fillId="5" borderId="0" xfId="0" quotePrefix="1" applyFont="1" applyFill="1" applyAlignment="1" applyProtection="1">
      <alignment horizontal="right"/>
    </xf>
    <xf numFmtId="166" fontId="3" fillId="5" borderId="0" xfId="0" applyNumberFormat="1" applyFont="1" applyFill="1" applyAlignment="1" applyProtection="1">
      <alignment horizontal="right"/>
    </xf>
    <xf numFmtId="166" fontId="3" fillId="6" borderId="0" xfId="0" applyNumberFormat="1" applyFont="1" applyFill="1" applyProtection="1"/>
    <xf numFmtId="164" fontId="3" fillId="0" borderId="0" xfId="0" applyNumberFormat="1" applyFont="1" applyAlignment="1" applyProtection="1">
      <alignment horizontal="fill"/>
    </xf>
    <xf numFmtId="0" fontId="2" fillId="0" borderId="0" xfId="0" quotePrefix="1" applyFont="1" applyAlignment="1" applyProtection="1">
      <alignment horizontal="left"/>
    </xf>
    <xf numFmtId="165" fontId="6" fillId="0" borderId="0" xfId="0" quotePrefix="1" applyNumberFormat="1" applyFont="1" applyAlignment="1" applyProtection="1">
      <alignment horizontal="right"/>
    </xf>
    <xf numFmtId="0" fontId="2" fillId="0" borderId="0" xfId="0" applyFont="1" applyAlignment="1">
      <alignment vertical="top"/>
    </xf>
    <xf numFmtId="0" fontId="2" fillId="0" borderId="0" xfId="0" applyFont="1" applyAlignment="1" applyProtection="1">
      <alignment vertical="top"/>
    </xf>
    <xf numFmtId="0" fontId="11" fillId="0" borderId="0" xfId="0" applyFont="1" applyProtection="1"/>
    <xf numFmtId="164" fontId="4" fillId="0" borderId="0" xfId="0" applyNumberFormat="1" applyFont="1" applyAlignment="1" applyProtection="1">
      <alignment horizontal="right"/>
    </xf>
    <xf numFmtId="39" fontId="7" fillId="0" borderId="3" xfId="0" applyNumberFormat="1" applyFont="1" applyBorder="1" applyProtection="1">
      <protection locked="0"/>
    </xf>
    <xf numFmtId="0" fontId="2" fillId="0" borderId="0" xfId="0" quotePrefix="1" applyFont="1"/>
    <xf numFmtId="165" fontId="3" fillId="0" borderId="0" xfId="0" applyNumberFormat="1" applyFont="1" applyProtection="1">
      <protection locked="0"/>
    </xf>
    <xf numFmtId="0" fontId="3" fillId="0" borderId="0" xfId="0" applyFont="1" applyProtection="1">
      <protection locked="0"/>
    </xf>
    <xf numFmtId="39" fontId="7" fillId="0" borderId="0" xfId="0" applyNumberFormat="1" applyFont="1" applyBorder="1" applyProtection="1">
      <protection locked="0"/>
    </xf>
    <xf numFmtId="165" fontId="3" fillId="0" borderId="0" xfId="0" applyNumberFormat="1" applyFont="1" applyAlignment="1" applyProtection="1">
      <alignment horizontal="center"/>
      <protection locked="0"/>
    </xf>
    <xf numFmtId="0" fontId="12"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9"/>
  <sheetViews>
    <sheetView tabSelected="1" topLeftCell="A38" workbookViewId="0">
      <selection activeCell="B66" sqref="B66"/>
    </sheetView>
  </sheetViews>
  <sheetFormatPr defaultColWidth="13.28515625" defaultRowHeight="15" x14ac:dyDescent="0.25"/>
  <cols>
    <col min="1" max="2" width="13.28515625" style="5"/>
    <col min="3" max="3" width="21" style="5" customWidth="1"/>
    <col min="4" max="16384" width="13.28515625" style="5"/>
  </cols>
  <sheetData>
    <row r="1" spans="1:18" ht="15.75" x14ac:dyDescent="0.25">
      <c r="A1" s="2"/>
      <c r="B1" s="2"/>
      <c r="C1" s="2"/>
      <c r="D1" s="3"/>
      <c r="E1" s="3"/>
      <c r="F1" s="3"/>
      <c r="G1" s="3"/>
      <c r="H1" s="3"/>
      <c r="I1" s="3"/>
      <c r="J1" s="3"/>
      <c r="K1" s="3"/>
      <c r="L1" s="3"/>
      <c r="M1" s="3"/>
      <c r="N1" s="3"/>
      <c r="O1" s="3"/>
      <c r="P1" s="3"/>
      <c r="Q1" s="3"/>
      <c r="R1" s="4" t="s">
        <v>0</v>
      </c>
    </row>
    <row r="2" spans="1:18" ht="15.75" x14ac:dyDescent="0.25">
      <c r="A2" s="6" t="s">
        <v>1</v>
      </c>
      <c r="B2" s="2"/>
      <c r="C2" s="7" t="s">
        <v>2</v>
      </c>
      <c r="D2" s="8"/>
      <c r="E2" s="8"/>
      <c r="F2" s="6" t="s">
        <v>3</v>
      </c>
      <c r="G2" s="3"/>
      <c r="H2" s="3"/>
      <c r="I2" s="3"/>
      <c r="J2" s="3"/>
      <c r="K2" s="3"/>
      <c r="L2" s="3"/>
      <c r="M2" s="3"/>
      <c r="N2" s="3"/>
      <c r="O2" s="3"/>
      <c r="P2" s="3"/>
      <c r="Q2" s="3"/>
      <c r="R2" s="4" t="s">
        <v>0</v>
      </c>
    </row>
    <row r="3" spans="1:18" ht="15.75" x14ac:dyDescent="0.25">
      <c r="A3" s="6" t="s">
        <v>4</v>
      </c>
      <c r="B3" s="2"/>
      <c r="C3" s="9" t="s">
        <v>5</v>
      </c>
      <c r="D3" s="3"/>
      <c r="E3" s="3"/>
      <c r="F3" s="3"/>
      <c r="G3" s="3"/>
      <c r="H3" s="3"/>
      <c r="I3" s="3"/>
      <c r="J3" s="3"/>
      <c r="K3" s="3"/>
      <c r="L3" s="3"/>
      <c r="M3" s="3"/>
      <c r="N3" s="3"/>
      <c r="O3" s="3"/>
      <c r="P3" s="3"/>
      <c r="Q3" s="3"/>
      <c r="R3" s="3"/>
    </row>
    <row r="4" spans="1:18" ht="22.5" x14ac:dyDescent="0.3">
      <c r="A4" s="1" t="s">
        <v>6</v>
      </c>
      <c r="B4" s="1"/>
      <c r="C4" s="1"/>
      <c r="D4" s="1"/>
      <c r="E4" s="1"/>
      <c r="F4" s="1"/>
      <c r="G4" s="1"/>
      <c r="H4" s="1"/>
      <c r="I4" s="1"/>
      <c r="J4" s="1"/>
      <c r="K4" s="1"/>
      <c r="L4" s="1"/>
      <c r="M4" s="1"/>
      <c r="N4" s="1"/>
      <c r="O4" s="1"/>
      <c r="P4" s="1"/>
      <c r="Q4" s="1"/>
      <c r="R4" s="1"/>
    </row>
    <row r="5" spans="1:18" ht="22.5" x14ac:dyDescent="0.3">
      <c r="A5" s="1" t="s">
        <v>7</v>
      </c>
      <c r="B5" s="1"/>
      <c r="C5" s="1"/>
      <c r="D5" s="1"/>
      <c r="E5" s="1"/>
      <c r="F5" s="1"/>
      <c r="G5" s="1"/>
      <c r="H5" s="1"/>
      <c r="I5" s="1"/>
      <c r="J5" s="1"/>
      <c r="K5" s="1"/>
      <c r="L5" s="1"/>
      <c r="M5" s="1"/>
      <c r="N5" s="1"/>
      <c r="O5" s="1"/>
      <c r="P5" s="1"/>
      <c r="Q5" s="1"/>
      <c r="R5" s="1"/>
    </row>
    <row r="6" spans="1:18" ht="15.75" x14ac:dyDescent="0.25">
      <c r="A6" s="10"/>
      <c r="B6" s="11"/>
      <c r="C6" s="10"/>
      <c r="D6" s="12"/>
      <c r="E6" s="12"/>
      <c r="F6" s="12"/>
      <c r="G6" s="12"/>
      <c r="H6" s="12"/>
      <c r="I6" s="12"/>
      <c r="J6" s="12"/>
      <c r="K6" s="12"/>
      <c r="L6" s="12"/>
      <c r="M6" s="12"/>
      <c r="N6" s="12"/>
      <c r="O6" s="12"/>
      <c r="P6" s="12"/>
      <c r="Q6" s="12"/>
      <c r="R6" s="2"/>
    </row>
    <row r="7" spans="1:18" ht="15.75" x14ac:dyDescent="0.25">
      <c r="A7" s="13"/>
      <c r="B7" s="3"/>
      <c r="C7" s="2"/>
      <c r="D7" s="3"/>
      <c r="E7" s="3"/>
      <c r="F7" s="3"/>
      <c r="G7" s="3"/>
      <c r="H7" s="3"/>
      <c r="I7" s="3"/>
      <c r="J7" s="3"/>
      <c r="K7" s="3"/>
      <c r="L7" s="3"/>
      <c r="M7" s="3"/>
      <c r="N7" s="3"/>
      <c r="O7" s="3"/>
      <c r="P7" s="3"/>
      <c r="Q7" s="3"/>
      <c r="R7" s="3"/>
    </row>
    <row r="8" spans="1:18" ht="18.75" x14ac:dyDescent="0.3">
      <c r="A8" s="14" t="s">
        <v>8</v>
      </c>
      <c r="B8" s="15"/>
      <c r="C8" s="2"/>
      <c r="D8" s="16" t="s">
        <v>9</v>
      </c>
      <c r="E8" s="3"/>
      <c r="F8" s="3"/>
      <c r="G8" s="3"/>
      <c r="H8" s="3"/>
      <c r="I8" s="3"/>
      <c r="J8" s="3"/>
      <c r="K8" s="3"/>
      <c r="L8" s="3"/>
      <c r="M8" s="3"/>
      <c r="N8" s="3"/>
      <c r="O8" s="3"/>
      <c r="P8" s="3"/>
      <c r="Q8" s="3"/>
      <c r="R8" s="3"/>
    </row>
    <row r="9" spans="1:18" ht="15.75" x14ac:dyDescent="0.25">
      <c r="A9" s="17" t="s">
        <v>10</v>
      </c>
      <c r="B9" s="17" t="s">
        <v>10</v>
      </c>
      <c r="C9" s="2"/>
      <c r="D9" s="3"/>
      <c r="E9" s="3"/>
      <c r="F9" s="3"/>
      <c r="G9" s="3"/>
      <c r="H9" s="3"/>
      <c r="I9" s="3"/>
      <c r="J9" s="3"/>
      <c r="K9" s="3"/>
      <c r="L9" s="3"/>
      <c r="M9" s="3"/>
      <c r="N9" s="3"/>
      <c r="O9" s="3"/>
      <c r="P9" s="3"/>
      <c r="Q9" s="3"/>
      <c r="R9" s="3"/>
    </row>
    <row r="10" spans="1:18" ht="15.75" x14ac:dyDescent="0.25">
      <c r="A10" s="17"/>
      <c r="B10" s="17"/>
      <c r="C10" s="18" t="s">
        <v>28</v>
      </c>
      <c r="D10" s="3"/>
      <c r="E10" s="3"/>
      <c r="F10" s="3"/>
      <c r="G10" s="3"/>
      <c r="H10" s="3"/>
      <c r="I10" s="3"/>
      <c r="J10" s="3"/>
      <c r="K10" s="3"/>
      <c r="L10" s="3"/>
      <c r="M10" s="3"/>
      <c r="N10" s="3"/>
      <c r="O10" s="3"/>
      <c r="P10" s="3"/>
      <c r="Q10" s="3"/>
      <c r="R10" s="3"/>
    </row>
    <row r="11" spans="1:18" ht="15" customHeight="1" x14ac:dyDescent="0.25">
      <c r="A11" s="19" t="s">
        <v>11</v>
      </c>
      <c r="B11" s="20" t="s">
        <v>12</v>
      </c>
      <c r="C11" s="18"/>
      <c r="D11" s="21">
        <v>1</v>
      </c>
      <c r="E11" s="21">
        <v>2</v>
      </c>
      <c r="F11" s="21">
        <v>3</v>
      </c>
      <c r="G11" s="21">
        <v>4</v>
      </c>
      <c r="H11" s="21">
        <v>5</v>
      </c>
      <c r="I11" s="21">
        <v>6</v>
      </c>
      <c r="J11" s="21">
        <v>7</v>
      </c>
      <c r="K11" s="21">
        <v>8</v>
      </c>
      <c r="L11" s="21">
        <v>9</v>
      </c>
      <c r="M11" s="21">
        <v>10</v>
      </c>
      <c r="N11" s="21">
        <v>11</v>
      </c>
      <c r="O11" s="21">
        <v>12</v>
      </c>
      <c r="P11" s="21">
        <v>13</v>
      </c>
      <c r="Q11" s="21">
        <v>14</v>
      </c>
      <c r="R11" s="21">
        <v>15</v>
      </c>
    </row>
    <row r="12" spans="1:18" ht="26.25" customHeight="1" x14ac:dyDescent="0.25">
      <c r="A12" s="17" t="s">
        <v>13</v>
      </c>
      <c r="B12" s="17" t="s">
        <v>13</v>
      </c>
      <c r="C12" s="18"/>
      <c r="D12" s="17" t="s">
        <v>13</v>
      </c>
      <c r="E12" s="17" t="s">
        <v>13</v>
      </c>
      <c r="F12" s="17" t="s">
        <v>13</v>
      </c>
      <c r="G12" s="17" t="s">
        <v>13</v>
      </c>
      <c r="H12" s="17" t="s">
        <v>13</v>
      </c>
      <c r="I12" s="17" t="s">
        <v>13</v>
      </c>
      <c r="J12" s="17" t="s">
        <v>13</v>
      </c>
      <c r="K12" s="17" t="s">
        <v>13</v>
      </c>
      <c r="L12" s="17" t="s">
        <v>13</v>
      </c>
      <c r="M12" s="17" t="s">
        <v>13</v>
      </c>
      <c r="N12" s="17"/>
      <c r="O12" s="17"/>
      <c r="P12" s="17"/>
      <c r="Q12" s="17"/>
      <c r="R12" s="17"/>
    </row>
    <row r="13" spans="1:18" ht="15.75" x14ac:dyDescent="0.25">
      <c r="A13" s="22">
        <v>2.04</v>
      </c>
      <c r="B13" s="23">
        <v>1.02</v>
      </c>
      <c r="C13" s="2"/>
      <c r="D13" s="24">
        <v>0</v>
      </c>
      <c r="E13" s="24">
        <v>0</v>
      </c>
      <c r="F13" s="24">
        <v>0</v>
      </c>
      <c r="G13" s="24">
        <v>0</v>
      </c>
      <c r="H13" s="24">
        <v>0</v>
      </c>
      <c r="I13" s="24">
        <v>0</v>
      </c>
      <c r="J13" s="24">
        <v>0</v>
      </c>
      <c r="K13" s="24">
        <v>0</v>
      </c>
      <c r="L13" s="24">
        <v>0</v>
      </c>
      <c r="M13" s="24">
        <v>0</v>
      </c>
      <c r="N13" s="24">
        <v>0</v>
      </c>
      <c r="O13" s="24">
        <v>0</v>
      </c>
      <c r="P13" s="24">
        <v>0</v>
      </c>
      <c r="Q13" s="24">
        <v>0</v>
      </c>
      <c r="R13" s="24">
        <v>0</v>
      </c>
    </row>
    <row r="14" spans="1:18" ht="15.75" x14ac:dyDescent="0.25">
      <c r="A14" s="25"/>
      <c r="B14" s="26"/>
      <c r="C14" s="27" t="s">
        <v>14</v>
      </c>
      <c r="D14" s="28">
        <f t="shared" ref="D14:R14" si="0">0.5*D22</f>
        <v>6030</v>
      </c>
      <c r="E14" s="28">
        <f t="shared" si="0"/>
        <v>8120</v>
      </c>
      <c r="F14" s="28">
        <f t="shared" si="0"/>
        <v>10210</v>
      </c>
      <c r="G14" s="28">
        <f t="shared" si="0"/>
        <v>12300</v>
      </c>
      <c r="H14" s="28">
        <f t="shared" si="0"/>
        <v>14390</v>
      </c>
      <c r="I14" s="28">
        <f t="shared" si="0"/>
        <v>16480</v>
      </c>
      <c r="J14" s="28">
        <f t="shared" si="0"/>
        <v>18570</v>
      </c>
      <c r="K14" s="28">
        <f t="shared" si="0"/>
        <v>20660</v>
      </c>
      <c r="L14" s="28">
        <f t="shared" si="0"/>
        <v>22750</v>
      </c>
      <c r="M14" s="28">
        <f t="shared" si="0"/>
        <v>24840</v>
      </c>
      <c r="N14" s="28">
        <f t="shared" si="0"/>
        <v>26930</v>
      </c>
      <c r="O14" s="28">
        <f t="shared" si="0"/>
        <v>29020</v>
      </c>
      <c r="P14" s="28">
        <f t="shared" si="0"/>
        <v>31110</v>
      </c>
      <c r="Q14" s="28">
        <f t="shared" si="0"/>
        <v>33200</v>
      </c>
      <c r="R14" s="28">
        <f t="shared" si="0"/>
        <v>35290</v>
      </c>
    </row>
    <row r="15" spans="1:18" ht="15.75" x14ac:dyDescent="0.25">
      <c r="A15" s="29" t="s">
        <v>13</v>
      </c>
      <c r="B15" s="26" t="s">
        <v>13</v>
      </c>
      <c r="C15" s="2"/>
      <c r="D15" s="30" t="s">
        <v>13</v>
      </c>
      <c r="E15" s="30" t="s">
        <v>13</v>
      </c>
      <c r="F15" s="30" t="s">
        <v>13</v>
      </c>
      <c r="G15" s="30" t="s">
        <v>13</v>
      </c>
      <c r="H15" s="30" t="s">
        <v>13</v>
      </c>
      <c r="I15" s="30" t="s">
        <v>13</v>
      </c>
      <c r="J15" s="30" t="s">
        <v>13</v>
      </c>
      <c r="K15" s="17" t="s">
        <v>13</v>
      </c>
      <c r="L15" s="17" t="s">
        <v>13</v>
      </c>
      <c r="M15" s="17" t="s">
        <v>13</v>
      </c>
      <c r="N15" s="17" t="s">
        <v>13</v>
      </c>
      <c r="O15" s="17" t="s">
        <v>13</v>
      </c>
      <c r="P15" s="17" t="s">
        <v>13</v>
      </c>
      <c r="Q15" s="17" t="s">
        <v>13</v>
      </c>
      <c r="R15" s="17" t="s">
        <v>13</v>
      </c>
    </row>
    <row r="16" spans="1:18" ht="15.75" x14ac:dyDescent="0.25">
      <c r="A16" s="31">
        <v>3.04</v>
      </c>
      <c r="B16" s="23">
        <v>1.52</v>
      </c>
      <c r="C16" s="2"/>
      <c r="D16" s="28">
        <f t="shared" ref="D16:R16" si="1">D14+1</f>
        <v>6031</v>
      </c>
      <c r="E16" s="28">
        <f t="shared" si="1"/>
        <v>8121</v>
      </c>
      <c r="F16" s="28">
        <f t="shared" si="1"/>
        <v>10211</v>
      </c>
      <c r="G16" s="28">
        <f t="shared" si="1"/>
        <v>12301</v>
      </c>
      <c r="H16" s="28">
        <f t="shared" si="1"/>
        <v>14391</v>
      </c>
      <c r="I16" s="28">
        <f t="shared" si="1"/>
        <v>16481</v>
      </c>
      <c r="J16" s="28">
        <f t="shared" si="1"/>
        <v>18571</v>
      </c>
      <c r="K16" s="28">
        <f t="shared" si="1"/>
        <v>20661</v>
      </c>
      <c r="L16" s="28">
        <f t="shared" si="1"/>
        <v>22751</v>
      </c>
      <c r="M16" s="28">
        <f t="shared" si="1"/>
        <v>24841</v>
      </c>
      <c r="N16" s="28">
        <f t="shared" si="1"/>
        <v>26931</v>
      </c>
      <c r="O16" s="28">
        <f t="shared" si="1"/>
        <v>29021</v>
      </c>
      <c r="P16" s="28">
        <f t="shared" si="1"/>
        <v>31111</v>
      </c>
      <c r="Q16" s="28">
        <f t="shared" si="1"/>
        <v>33201</v>
      </c>
      <c r="R16" s="28">
        <f t="shared" si="1"/>
        <v>35291</v>
      </c>
    </row>
    <row r="17" spans="1:18" ht="15.75" x14ac:dyDescent="0.25">
      <c r="A17" s="25"/>
      <c r="B17" s="26"/>
      <c r="C17" s="27" t="s">
        <v>15</v>
      </c>
      <c r="D17" s="32">
        <f>0.75*D22</f>
        <v>9045</v>
      </c>
      <c r="E17" s="32">
        <f t="shared" ref="E17:R17" si="2">0.75*E22</f>
        <v>12180</v>
      </c>
      <c r="F17" s="32">
        <f t="shared" si="2"/>
        <v>15315</v>
      </c>
      <c r="G17" s="32">
        <f t="shared" si="2"/>
        <v>18450</v>
      </c>
      <c r="H17" s="32">
        <f t="shared" si="2"/>
        <v>21585</v>
      </c>
      <c r="I17" s="32">
        <f t="shared" si="2"/>
        <v>24720</v>
      </c>
      <c r="J17" s="32">
        <f t="shared" si="2"/>
        <v>27855</v>
      </c>
      <c r="K17" s="32">
        <f t="shared" si="2"/>
        <v>30990</v>
      </c>
      <c r="L17" s="32">
        <f t="shared" si="2"/>
        <v>34125</v>
      </c>
      <c r="M17" s="32">
        <f t="shared" si="2"/>
        <v>37260</v>
      </c>
      <c r="N17" s="32">
        <f t="shared" si="2"/>
        <v>40395</v>
      </c>
      <c r="O17" s="32">
        <f t="shared" si="2"/>
        <v>43530</v>
      </c>
      <c r="P17" s="32">
        <f t="shared" si="2"/>
        <v>46665</v>
      </c>
      <c r="Q17" s="32">
        <f t="shared" si="2"/>
        <v>49800</v>
      </c>
      <c r="R17" s="32">
        <f t="shared" si="2"/>
        <v>52935</v>
      </c>
    </row>
    <row r="18" spans="1:18" ht="15.75" x14ac:dyDescent="0.25">
      <c r="A18" s="29" t="s">
        <v>13</v>
      </c>
      <c r="B18" s="26" t="s">
        <v>13</v>
      </c>
      <c r="C18" s="2"/>
      <c r="D18" s="30" t="s">
        <v>13</v>
      </c>
      <c r="E18" s="30" t="s">
        <v>13</v>
      </c>
      <c r="F18" s="30" t="s">
        <v>13</v>
      </c>
      <c r="G18" s="30" t="s">
        <v>13</v>
      </c>
      <c r="H18" s="30" t="s">
        <v>13</v>
      </c>
      <c r="I18" s="30" t="s">
        <v>13</v>
      </c>
      <c r="J18" s="30" t="s">
        <v>13</v>
      </c>
      <c r="K18" s="17" t="s">
        <v>13</v>
      </c>
      <c r="L18" s="17" t="s">
        <v>13</v>
      </c>
      <c r="M18" s="17" t="s">
        <v>13</v>
      </c>
      <c r="N18" s="17" t="s">
        <v>13</v>
      </c>
      <c r="O18" s="17" t="s">
        <v>13</v>
      </c>
      <c r="P18" s="17" t="s">
        <v>13</v>
      </c>
      <c r="Q18" s="17" t="s">
        <v>13</v>
      </c>
      <c r="R18" s="17" t="s">
        <v>13</v>
      </c>
    </row>
    <row r="19" spans="1:18" ht="15.75" x14ac:dyDescent="0.25">
      <c r="A19" s="31">
        <v>4.04</v>
      </c>
      <c r="B19" s="23">
        <v>2.02</v>
      </c>
      <c r="C19" s="2"/>
      <c r="D19" s="28">
        <f t="shared" ref="D19:R19" si="3">D17+1</f>
        <v>9046</v>
      </c>
      <c r="E19" s="28">
        <f t="shared" si="3"/>
        <v>12181</v>
      </c>
      <c r="F19" s="28">
        <f t="shared" si="3"/>
        <v>15316</v>
      </c>
      <c r="G19" s="28">
        <f t="shared" si="3"/>
        <v>18451</v>
      </c>
      <c r="H19" s="28">
        <f t="shared" si="3"/>
        <v>21586</v>
      </c>
      <c r="I19" s="28">
        <f t="shared" si="3"/>
        <v>24721</v>
      </c>
      <c r="J19" s="28">
        <f t="shared" si="3"/>
        <v>27856</v>
      </c>
      <c r="K19" s="28">
        <f t="shared" si="3"/>
        <v>30991</v>
      </c>
      <c r="L19" s="28">
        <f t="shared" si="3"/>
        <v>34126</v>
      </c>
      <c r="M19" s="28">
        <f t="shared" si="3"/>
        <v>37261</v>
      </c>
      <c r="N19" s="28">
        <f t="shared" si="3"/>
        <v>40396</v>
      </c>
      <c r="O19" s="28">
        <f t="shared" si="3"/>
        <v>43531</v>
      </c>
      <c r="P19" s="28">
        <f t="shared" si="3"/>
        <v>46666</v>
      </c>
      <c r="Q19" s="28">
        <f t="shared" si="3"/>
        <v>49801</v>
      </c>
      <c r="R19" s="28">
        <f t="shared" si="3"/>
        <v>52936</v>
      </c>
    </row>
    <row r="20" spans="1:18" ht="15.75" x14ac:dyDescent="0.25">
      <c r="A20" s="25"/>
      <c r="B20" s="26"/>
      <c r="C20" s="27"/>
      <c r="D20" s="28">
        <f t="shared" ref="D20:R20" si="4">D22-1</f>
        <v>12059</v>
      </c>
      <c r="E20" s="28">
        <f t="shared" si="4"/>
        <v>16239</v>
      </c>
      <c r="F20" s="28">
        <f t="shared" si="4"/>
        <v>20419</v>
      </c>
      <c r="G20" s="28">
        <f t="shared" si="4"/>
        <v>24599</v>
      </c>
      <c r="H20" s="28">
        <f t="shared" si="4"/>
        <v>28779</v>
      </c>
      <c r="I20" s="28">
        <f t="shared" si="4"/>
        <v>32959</v>
      </c>
      <c r="J20" s="28">
        <f t="shared" si="4"/>
        <v>37139</v>
      </c>
      <c r="K20" s="28">
        <f t="shared" si="4"/>
        <v>41319</v>
      </c>
      <c r="L20" s="28">
        <f t="shared" si="4"/>
        <v>45499</v>
      </c>
      <c r="M20" s="28">
        <f t="shared" si="4"/>
        <v>49679</v>
      </c>
      <c r="N20" s="28">
        <f t="shared" si="4"/>
        <v>53859</v>
      </c>
      <c r="O20" s="28">
        <f t="shared" si="4"/>
        <v>58039</v>
      </c>
      <c r="P20" s="28">
        <f t="shared" si="4"/>
        <v>62219</v>
      </c>
      <c r="Q20" s="28">
        <f t="shared" si="4"/>
        <v>66399</v>
      </c>
      <c r="R20" s="28">
        <f t="shared" si="4"/>
        <v>70579</v>
      </c>
    </row>
    <row r="21" spans="1:18" ht="15.75" x14ac:dyDescent="0.25">
      <c r="A21" s="29" t="s">
        <v>13</v>
      </c>
      <c r="B21" s="26" t="s">
        <v>13</v>
      </c>
      <c r="C21" s="2"/>
      <c r="D21" s="30" t="s">
        <v>13</v>
      </c>
      <c r="E21" s="30" t="s">
        <v>13</v>
      </c>
      <c r="F21" s="30" t="s">
        <v>13</v>
      </c>
      <c r="G21" s="30" t="s">
        <v>13</v>
      </c>
      <c r="H21" s="30" t="s">
        <v>13</v>
      </c>
      <c r="I21" s="30" t="s">
        <v>13</v>
      </c>
      <c r="J21" s="30" t="s">
        <v>13</v>
      </c>
      <c r="K21" s="17" t="s">
        <v>13</v>
      </c>
      <c r="L21" s="17" t="s">
        <v>13</v>
      </c>
      <c r="M21" s="17" t="s">
        <v>13</v>
      </c>
      <c r="N21" s="17"/>
      <c r="O21" s="17"/>
      <c r="P21" s="17"/>
      <c r="Q21" s="17"/>
      <c r="R21" s="17"/>
    </row>
    <row r="22" spans="1:18" ht="15.75" x14ac:dyDescent="0.25">
      <c r="A22" s="31">
        <v>5.04</v>
      </c>
      <c r="B22" s="23">
        <f>A22/2</f>
        <v>2.52</v>
      </c>
      <c r="C22" s="33" t="s">
        <v>16</v>
      </c>
      <c r="D22" s="28">
        <v>12060</v>
      </c>
      <c r="E22" s="28">
        <v>16240</v>
      </c>
      <c r="F22" s="28">
        <v>20420</v>
      </c>
      <c r="G22" s="28">
        <v>24600</v>
      </c>
      <c r="H22" s="28">
        <v>28780</v>
      </c>
      <c r="I22" s="28">
        <v>32960</v>
      </c>
      <c r="J22" s="28">
        <v>37140</v>
      </c>
      <c r="K22" s="28">
        <v>41320</v>
      </c>
      <c r="L22" s="28">
        <f t="shared" ref="L22:R22" si="5">K22+4180</f>
        <v>45500</v>
      </c>
      <c r="M22" s="28">
        <f t="shared" si="5"/>
        <v>49680</v>
      </c>
      <c r="N22" s="28">
        <f t="shared" si="5"/>
        <v>53860</v>
      </c>
      <c r="O22" s="28">
        <f t="shared" si="5"/>
        <v>58040</v>
      </c>
      <c r="P22" s="28">
        <f t="shared" si="5"/>
        <v>62220</v>
      </c>
      <c r="Q22" s="28">
        <f t="shared" si="5"/>
        <v>66400</v>
      </c>
      <c r="R22" s="28">
        <f t="shared" si="5"/>
        <v>70580</v>
      </c>
    </row>
    <row r="23" spans="1:18" ht="15.75" x14ac:dyDescent="0.25">
      <c r="A23" s="34"/>
      <c r="B23" s="26"/>
      <c r="C23" s="2"/>
      <c r="D23" s="28">
        <f t="shared" ref="D23:R23" si="6">1.1667*D22</f>
        <v>14070.402</v>
      </c>
      <c r="E23" s="28">
        <f t="shared" si="6"/>
        <v>18947.208000000002</v>
      </c>
      <c r="F23" s="28">
        <f t="shared" si="6"/>
        <v>23824.014000000003</v>
      </c>
      <c r="G23" s="28">
        <f t="shared" si="6"/>
        <v>28700.820000000003</v>
      </c>
      <c r="H23" s="28">
        <f t="shared" si="6"/>
        <v>33577.626000000004</v>
      </c>
      <c r="I23" s="28">
        <f t="shared" si="6"/>
        <v>38454.432000000001</v>
      </c>
      <c r="J23" s="28">
        <f t="shared" si="6"/>
        <v>43331.238000000005</v>
      </c>
      <c r="K23" s="28">
        <f t="shared" si="6"/>
        <v>48208.044000000002</v>
      </c>
      <c r="L23" s="28">
        <f t="shared" si="6"/>
        <v>53084.850000000006</v>
      </c>
      <c r="M23" s="28">
        <f t="shared" si="6"/>
        <v>57961.656000000003</v>
      </c>
      <c r="N23" s="28">
        <f t="shared" si="6"/>
        <v>62838.462000000007</v>
      </c>
      <c r="O23" s="28">
        <f t="shared" si="6"/>
        <v>67715.268000000011</v>
      </c>
      <c r="P23" s="28">
        <f t="shared" si="6"/>
        <v>72592.074000000008</v>
      </c>
      <c r="Q23" s="28">
        <f t="shared" si="6"/>
        <v>77468.88</v>
      </c>
      <c r="R23" s="28">
        <f t="shared" si="6"/>
        <v>82345.686000000002</v>
      </c>
    </row>
    <row r="24" spans="1:18" ht="15.75" x14ac:dyDescent="0.25">
      <c r="A24" s="29" t="s">
        <v>13</v>
      </c>
      <c r="B24" s="26" t="s">
        <v>13</v>
      </c>
      <c r="C24" s="2"/>
      <c r="D24" s="30" t="s">
        <v>13</v>
      </c>
      <c r="E24" s="30" t="s">
        <v>13</v>
      </c>
      <c r="F24" s="30" t="s">
        <v>13</v>
      </c>
      <c r="G24" s="30" t="s">
        <v>13</v>
      </c>
      <c r="H24" s="30" t="s">
        <v>13</v>
      </c>
      <c r="I24" s="30" t="s">
        <v>13</v>
      </c>
      <c r="J24" s="30" t="s">
        <v>13</v>
      </c>
      <c r="K24" s="17" t="s">
        <v>13</v>
      </c>
      <c r="L24" s="17" t="s">
        <v>13</v>
      </c>
      <c r="M24" s="17" t="s">
        <v>13</v>
      </c>
      <c r="N24" s="17" t="s">
        <v>13</v>
      </c>
      <c r="O24" s="17" t="s">
        <v>13</v>
      </c>
      <c r="P24" s="17" t="s">
        <v>13</v>
      </c>
      <c r="Q24" s="17" t="s">
        <v>13</v>
      </c>
      <c r="R24" s="17" t="s">
        <v>13</v>
      </c>
    </row>
    <row r="25" spans="1:18" ht="16.5" thickBot="1" x14ac:dyDescent="0.3">
      <c r="A25" s="31">
        <v>6.04</v>
      </c>
      <c r="B25" s="23">
        <f>A25/2</f>
        <v>3.02</v>
      </c>
      <c r="C25" s="2"/>
      <c r="D25" s="28">
        <f t="shared" ref="D25:R25" si="7">D23+1</f>
        <v>14071.402</v>
      </c>
      <c r="E25" s="28">
        <f t="shared" si="7"/>
        <v>18948.208000000002</v>
      </c>
      <c r="F25" s="28">
        <f t="shared" si="7"/>
        <v>23825.014000000003</v>
      </c>
      <c r="G25" s="28">
        <f t="shared" si="7"/>
        <v>28701.820000000003</v>
      </c>
      <c r="H25" s="28">
        <f t="shared" si="7"/>
        <v>33578.626000000004</v>
      </c>
      <c r="I25" s="28">
        <f t="shared" si="7"/>
        <v>38455.432000000001</v>
      </c>
      <c r="J25" s="28">
        <f t="shared" si="7"/>
        <v>43332.238000000005</v>
      </c>
      <c r="K25" s="28">
        <f t="shared" si="7"/>
        <v>48209.044000000002</v>
      </c>
      <c r="L25" s="28">
        <f t="shared" si="7"/>
        <v>53085.850000000006</v>
      </c>
      <c r="M25" s="28">
        <f t="shared" si="7"/>
        <v>57962.656000000003</v>
      </c>
      <c r="N25" s="28">
        <f t="shared" si="7"/>
        <v>62839.462000000007</v>
      </c>
      <c r="O25" s="28">
        <f t="shared" si="7"/>
        <v>67716.268000000011</v>
      </c>
      <c r="P25" s="28">
        <f t="shared" si="7"/>
        <v>72593.074000000008</v>
      </c>
      <c r="Q25" s="28">
        <f t="shared" si="7"/>
        <v>77469.88</v>
      </c>
      <c r="R25" s="28">
        <f t="shared" si="7"/>
        <v>82346.686000000002</v>
      </c>
    </row>
    <row r="26" spans="1:18" ht="16.5" thickBot="1" x14ac:dyDescent="0.3">
      <c r="A26" s="31"/>
      <c r="B26" s="23"/>
      <c r="C26" s="35" t="s">
        <v>17</v>
      </c>
      <c r="D26" s="28"/>
      <c r="E26" s="28"/>
      <c r="F26" s="28"/>
      <c r="G26" s="28"/>
      <c r="H26" s="28"/>
      <c r="I26" s="28"/>
      <c r="J26" s="28"/>
      <c r="K26" s="28"/>
      <c r="L26" s="28"/>
      <c r="M26" s="28"/>
      <c r="N26" s="28"/>
      <c r="O26" s="28"/>
      <c r="P26" s="28"/>
      <c r="Q26" s="28"/>
      <c r="R26" s="36">
        <v>91419.5</v>
      </c>
    </row>
    <row r="27" spans="1:18" ht="15.75" x14ac:dyDescent="0.25">
      <c r="A27" s="34"/>
      <c r="B27" s="26"/>
      <c r="C27" s="2"/>
      <c r="D27" s="28">
        <f t="shared" ref="D27:Q27" si="8">1.3334*D22</f>
        <v>16080.803999999998</v>
      </c>
      <c r="E27" s="28">
        <f t="shared" si="8"/>
        <v>21654.415999999997</v>
      </c>
      <c r="F27" s="28">
        <f t="shared" si="8"/>
        <v>27228.027999999998</v>
      </c>
      <c r="G27" s="28">
        <f t="shared" si="8"/>
        <v>32801.64</v>
      </c>
      <c r="H27" s="28">
        <f t="shared" si="8"/>
        <v>38375.252</v>
      </c>
      <c r="I27" s="28">
        <f t="shared" si="8"/>
        <v>43948.863999999994</v>
      </c>
      <c r="J27" s="28">
        <f t="shared" si="8"/>
        <v>49522.475999999995</v>
      </c>
      <c r="K27" s="28">
        <f t="shared" si="8"/>
        <v>55096.087999999996</v>
      </c>
      <c r="L27" s="28">
        <f t="shared" si="8"/>
        <v>60669.7</v>
      </c>
      <c r="M27" s="28">
        <f t="shared" si="8"/>
        <v>66243.311999999991</v>
      </c>
      <c r="N27" s="28">
        <f t="shared" si="8"/>
        <v>71816.923999999999</v>
      </c>
      <c r="O27" s="28">
        <f t="shared" si="8"/>
        <v>77390.535999999993</v>
      </c>
      <c r="P27" s="28">
        <f t="shared" si="8"/>
        <v>82964.148000000001</v>
      </c>
      <c r="Q27" s="28">
        <f t="shared" si="8"/>
        <v>88537.76</v>
      </c>
      <c r="R27" s="37">
        <v>94111</v>
      </c>
    </row>
    <row r="28" spans="1:18" ht="15.75" x14ac:dyDescent="0.25">
      <c r="A28" s="29" t="s">
        <v>13</v>
      </c>
      <c r="B28" s="26" t="s">
        <v>13</v>
      </c>
      <c r="C28" s="2"/>
      <c r="D28" s="30" t="s">
        <v>13</v>
      </c>
      <c r="E28" s="30" t="s">
        <v>13</v>
      </c>
      <c r="F28" s="30" t="s">
        <v>13</v>
      </c>
      <c r="G28" s="30" t="s">
        <v>13</v>
      </c>
      <c r="H28" s="30" t="s">
        <v>13</v>
      </c>
      <c r="I28" s="30" t="s">
        <v>13</v>
      </c>
      <c r="J28" s="30" t="s">
        <v>13</v>
      </c>
      <c r="K28" s="17" t="s">
        <v>13</v>
      </c>
      <c r="L28" s="17" t="s">
        <v>13</v>
      </c>
      <c r="M28" s="17" t="s">
        <v>13</v>
      </c>
      <c r="N28" s="17" t="s">
        <v>13</v>
      </c>
      <c r="O28" s="17" t="s">
        <v>13</v>
      </c>
      <c r="P28" s="17" t="s">
        <v>13</v>
      </c>
      <c r="Q28" s="17" t="s">
        <v>13</v>
      </c>
      <c r="R28" s="17" t="s">
        <v>13</v>
      </c>
    </row>
    <row r="29" spans="1:18" ht="16.5" thickBot="1" x14ac:dyDescent="0.3">
      <c r="A29" s="31">
        <v>7.04</v>
      </c>
      <c r="B29" s="23">
        <v>3.12</v>
      </c>
      <c r="C29" s="2"/>
      <c r="D29" s="28">
        <f t="shared" ref="D29:Q29" si="9">D27+1</f>
        <v>16081.803999999998</v>
      </c>
      <c r="E29" s="28">
        <f t="shared" si="9"/>
        <v>21655.415999999997</v>
      </c>
      <c r="F29" s="28">
        <f t="shared" si="9"/>
        <v>27229.027999999998</v>
      </c>
      <c r="G29" s="28">
        <f t="shared" si="9"/>
        <v>32802.639999999999</v>
      </c>
      <c r="H29" s="28">
        <f t="shared" si="9"/>
        <v>38376.252</v>
      </c>
      <c r="I29" s="28">
        <f t="shared" si="9"/>
        <v>43949.863999999994</v>
      </c>
      <c r="J29" s="28">
        <f t="shared" si="9"/>
        <v>49523.475999999995</v>
      </c>
      <c r="K29" s="28">
        <f t="shared" si="9"/>
        <v>55097.087999999996</v>
      </c>
      <c r="L29" s="28">
        <f t="shared" si="9"/>
        <v>60670.7</v>
      </c>
      <c r="M29" s="28">
        <f t="shared" si="9"/>
        <v>66244.311999999991</v>
      </c>
      <c r="N29" s="28">
        <f t="shared" si="9"/>
        <v>71817.923999999999</v>
      </c>
      <c r="O29" s="28">
        <f t="shared" si="9"/>
        <v>77391.535999999993</v>
      </c>
      <c r="P29" s="28">
        <f t="shared" si="9"/>
        <v>82965.148000000001</v>
      </c>
      <c r="Q29" s="28">
        <f t="shared" si="9"/>
        <v>88538.76</v>
      </c>
      <c r="R29" s="37">
        <v>94112</v>
      </c>
    </row>
    <row r="30" spans="1:18" ht="16.5" thickBot="1" x14ac:dyDescent="0.3">
      <c r="A30" s="31"/>
      <c r="B30" s="23"/>
      <c r="C30" s="35" t="s">
        <v>17</v>
      </c>
      <c r="D30" s="28"/>
      <c r="E30" s="28"/>
      <c r="F30" s="28"/>
      <c r="G30" s="28"/>
      <c r="H30" s="28"/>
      <c r="I30" s="28"/>
      <c r="J30" s="28"/>
      <c r="K30" s="28"/>
      <c r="L30" s="28"/>
      <c r="M30" s="28"/>
      <c r="N30" s="28"/>
      <c r="O30" s="36">
        <v>86244.800000000003</v>
      </c>
      <c r="P30" s="36">
        <v>87969.7</v>
      </c>
      <c r="Q30" s="36">
        <v>89694.6</v>
      </c>
      <c r="R30" s="38"/>
    </row>
    <row r="31" spans="1:18" ht="15.75" x14ac:dyDescent="0.25">
      <c r="A31" s="34"/>
      <c r="B31" s="26"/>
      <c r="C31" s="39" t="s">
        <v>18</v>
      </c>
      <c r="D31" s="40">
        <f t="shared" ref="D31:N31" si="10">ROUND(D22*1.5,0)</f>
        <v>18090</v>
      </c>
      <c r="E31" s="40">
        <f t="shared" si="10"/>
        <v>24360</v>
      </c>
      <c r="F31" s="40">
        <f t="shared" si="10"/>
        <v>30630</v>
      </c>
      <c r="G31" s="40">
        <f t="shared" si="10"/>
        <v>36900</v>
      </c>
      <c r="H31" s="40">
        <f t="shared" si="10"/>
        <v>43170</v>
      </c>
      <c r="I31" s="40">
        <f t="shared" si="10"/>
        <v>49440</v>
      </c>
      <c r="J31" s="40">
        <f t="shared" si="10"/>
        <v>55710</v>
      </c>
      <c r="K31" s="40">
        <f t="shared" si="10"/>
        <v>61980</v>
      </c>
      <c r="L31" s="40">
        <f t="shared" si="10"/>
        <v>68250</v>
      </c>
      <c r="M31" s="40">
        <f t="shared" si="10"/>
        <v>74520</v>
      </c>
      <c r="N31" s="40">
        <f t="shared" si="10"/>
        <v>80790</v>
      </c>
      <c r="O31" s="37">
        <v>87060</v>
      </c>
      <c r="P31" s="37">
        <v>93330</v>
      </c>
      <c r="Q31" s="37">
        <v>99600</v>
      </c>
      <c r="R31" s="37">
        <v>105870</v>
      </c>
    </row>
    <row r="32" spans="1:18" ht="15.75" x14ac:dyDescent="0.25">
      <c r="A32" s="29" t="s">
        <v>13</v>
      </c>
      <c r="B32" s="26" t="s">
        <v>13</v>
      </c>
      <c r="C32" s="2"/>
      <c r="D32" s="30" t="s">
        <v>13</v>
      </c>
      <c r="E32" s="30" t="s">
        <v>13</v>
      </c>
      <c r="F32" s="30" t="s">
        <v>13</v>
      </c>
      <c r="G32" s="30" t="s">
        <v>13</v>
      </c>
      <c r="H32" s="30" t="s">
        <v>13</v>
      </c>
      <c r="I32" s="30" t="s">
        <v>13</v>
      </c>
      <c r="J32" s="30" t="s">
        <v>13</v>
      </c>
      <c r="K32" s="17" t="s">
        <v>13</v>
      </c>
      <c r="L32" s="17" t="s">
        <v>13</v>
      </c>
      <c r="M32" s="17" t="s">
        <v>13</v>
      </c>
      <c r="N32" s="17" t="s">
        <v>13</v>
      </c>
      <c r="O32" s="17" t="s">
        <v>13</v>
      </c>
      <c r="P32" s="17" t="s">
        <v>13</v>
      </c>
      <c r="Q32" s="17" t="s">
        <v>13</v>
      </c>
      <c r="R32" s="17" t="s">
        <v>13</v>
      </c>
    </row>
    <row r="33" spans="1:18" ht="15.75" x14ac:dyDescent="0.25">
      <c r="A33" s="31">
        <v>8.0399999999999991</v>
      </c>
      <c r="B33" s="23">
        <f>A33/2</f>
        <v>4.0199999999999996</v>
      </c>
      <c r="C33" s="2"/>
      <c r="D33" s="28">
        <f t="shared" ref="D33:R33" si="11">(D31+1)</f>
        <v>18091</v>
      </c>
      <c r="E33" s="28">
        <f t="shared" si="11"/>
        <v>24361</v>
      </c>
      <c r="F33" s="28">
        <f t="shared" si="11"/>
        <v>30631</v>
      </c>
      <c r="G33" s="28">
        <f t="shared" si="11"/>
        <v>36901</v>
      </c>
      <c r="H33" s="28">
        <f t="shared" si="11"/>
        <v>43171</v>
      </c>
      <c r="I33" s="28">
        <f t="shared" si="11"/>
        <v>49441</v>
      </c>
      <c r="J33" s="28">
        <f t="shared" si="11"/>
        <v>55711</v>
      </c>
      <c r="K33" s="28">
        <f t="shared" si="11"/>
        <v>61981</v>
      </c>
      <c r="L33" s="28">
        <f t="shared" si="11"/>
        <v>68251</v>
      </c>
      <c r="M33" s="28">
        <f t="shared" si="11"/>
        <v>74521</v>
      </c>
      <c r="N33" s="28">
        <f t="shared" si="11"/>
        <v>80791</v>
      </c>
      <c r="O33" s="37">
        <f t="shared" si="11"/>
        <v>87061</v>
      </c>
      <c r="P33" s="37">
        <f t="shared" si="11"/>
        <v>93331</v>
      </c>
      <c r="Q33" s="37">
        <f t="shared" si="11"/>
        <v>99601</v>
      </c>
      <c r="R33" s="37">
        <f t="shared" si="11"/>
        <v>105871</v>
      </c>
    </row>
    <row r="34" spans="1:18" ht="15.75" x14ac:dyDescent="0.25">
      <c r="A34" s="34"/>
      <c r="B34" s="26"/>
      <c r="C34" s="2"/>
      <c r="D34" s="28">
        <f t="shared" ref="D34:R34" si="12">1.5583*D22</f>
        <v>18793.098000000002</v>
      </c>
      <c r="E34" s="28">
        <f t="shared" si="12"/>
        <v>25306.792000000001</v>
      </c>
      <c r="F34" s="28">
        <f t="shared" si="12"/>
        <v>31820.486000000001</v>
      </c>
      <c r="G34" s="28">
        <f t="shared" si="12"/>
        <v>38334.18</v>
      </c>
      <c r="H34" s="28">
        <f t="shared" si="12"/>
        <v>44847.874000000003</v>
      </c>
      <c r="I34" s="28">
        <f t="shared" si="12"/>
        <v>51361.567999999999</v>
      </c>
      <c r="J34" s="28">
        <f t="shared" si="12"/>
        <v>57875.262000000002</v>
      </c>
      <c r="K34" s="28">
        <f t="shared" si="12"/>
        <v>64388.955999999998</v>
      </c>
      <c r="L34" s="28">
        <f t="shared" si="12"/>
        <v>70902.649999999994</v>
      </c>
      <c r="M34" s="28">
        <f t="shared" si="12"/>
        <v>77416.343999999997</v>
      </c>
      <c r="N34" s="28">
        <f t="shared" si="12"/>
        <v>83930.038</v>
      </c>
      <c r="O34" s="37">
        <f t="shared" si="12"/>
        <v>90443.732000000004</v>
      </c>
      <c r="P34" s="37">
        <f t="shared" si="12"/>
        <v>96957.426000000007</v>
      </c>
      <c r="Q34" s="37">
        <f t="shared" si="12"/>
        <v>103471.12</v>
      </c>
      <c r="R34" s="37">
        <f t="shared" si="12"/>
        <v>109984.814</v>
      </c>
    </row>
    <row r="35" spans="1:18" ht="15.75" x14ac:dyDescent="0.25">
      <c r="A35" s="29" t="s">
        <v>13</v>
      </c>
      <c r="B35" s="26" t="s">
        <v>13</v>
      </c>
      <c r="C35" s="2"/>
      <c r="D35" s="30" t="s">
        <v>13</v>
      </c>
      <c r="E35" s="30" t="s">
        <v>13</v>
      </c>
      <c r="F35" s="30" t="s">
        <v>13</v>
      </c>
      <c r="G35" s="30" t="s">
        <v>13</v>
      </c>
      <c r="H35" s="30" t="s">
        <v>13</v>
      </c>
      <c r="I35" s="30" t="s">
        <v>13</v>
      </c>
      <c r="J35" s="30" t="s">
        <v>13</v>
      </c>
      <c r="K35" s="17" t="s">
        <v>13</v>
      </c>
      <c r="L35" s="17" t="s">
        <v>13</v>
      </c>
      <c r="M35" s="17" t="s">
        <v>13</v>
      </c>
      <c r="N35" s="17" t="s">
        <v>13</v>
      </c>
      <c r="O35" s="17" t="s">
        <v>13</v>
      </c>
      <c r="P35" s="17" t="s">
        <v>13</v>
      </c>
      <c r="Q35" s="17" t="s">
        <v>13</v>
      </c>
      <c r="R35" s="17" t="s">
        <v>13</v>
      </c>
    </row>
    <row r="36" spans="1:18" ht="16.5" thickBot="1" x14ac:dyDescent="0.3">
      <c r="A36" s="31">
        <v>9.0399999999999991</v>
      </c>
      <c r="B36" s="23">
        <v>4.5199999999999996</v>
      </c>
      <c r="C36" s="2"/>
      <c r="D36" s="28">
        <f t="shared" ref="D36:R36" si="13">(D34+1)</f>
        <v>18794.098000000002</v>
      </c>
      <c r="E36" s="28">
        <f t="shared" si="13"/>
        <v>25307.792000000001</v>
      </c>
      <c r="F36" s="28">
        <f t="shared" si="13"/>
        <v>31821.486000000001</v>
      </c>
      <c r="G36" s="28">
        <f t="shared" si="13"/>
        <v>38335.18</v>
      </c>
      <c r="H36" s="28">
        <f t="shared" si="13"/>
        <v>44848.874000000003</v>
      </c>
      <c r="I36" s="28">
        <f t="shared" si="13"/>
        <v>51362.567999999999</v>
      </c>
      <c r="J36" s="28">
        <f t="shared" si="13"/>
        <v>57876.262000000002</v>
      </c>
      <c r="K36" s="28">
        <f t="shared" si="13"/>
        <v>64389.955999999998</v>
      </c>
      <c r="L36" s="28">
        <f t="shared" si="13"/>
        <v>70903.649999999994</v>
      </c>
      <c r="M36" s="28">
        <f t="shared" si="13"/>
        <v>77417.343999999997</v>
      </c>
      <c r="N36" s="28">
        <f t="shared" si="13"/>
        <v>83931.038</v>
      </c>
      <c r="O36" s="37">
        <f t="shared" si="13"/>
        <v>90444.732000000004</v>
      </c>
      <c r="P36" s="37">
        <f t="shared" si="13"/>
        <v>96958.426000000007</v>
      </c>
      <c r="Q36" s="37">
        <f t="shared" si="13"/>
        <v>103472.12</v>
      </c>
      <c r="R36" s="37">
        <f t="shared" si="13"/>
        <v>109985.814</v>
      </c>
    </row>
    <row r="37" spans="1:18" ht="16.5" thickBot="1" x14ac:dyDescent="0.3">
      <c r="A37" s="31"/>
      <c r="B37" s="23"/>
      <c r="C37" s="35" t="s">
        <v>17</v>
      </c>
      <c r="D37" s="28"/>
      <c r="E37" s="28"/>
      <c r="F37" s="28"/>
      <c r="G37" s="28"/>
      <c r="H37" s="28"/>
      <c r="I37" s="28"/>
      <c r="J37" s="28"/>
      <c r="K37" s="28"/>
      <c r="L37" s="28"/>
      <c r="M37" s="28"/>
      <c r="N37" s="36">
        <v>84519.9</v>
      </c>
      <c r="O37" s="37"/>
      <c r="P37" s="37"/>
      <c r="Q37" s="37"/>
      <c r="R37" s="37"/>
    </row>
    <row r="38" spans="1:18" ht="15.75" x14ac:dyDescent="0.25">
      <c r="A38" s="34"/>
      <c r="B38" s="26"/>
      <c r="C38" s="2"/>
      <c r="D38" s="28">
        <f t="shared" ref="D38:R38" si="14">1.6166*D22</f>
        <v>19496.196</v>
      </c>
      <c r="E38" s="28">
        <f t="shared" si="14"/>
        <v>26253.583999999999</v>
      </c>
      <c r="F38" s="28">
        <f t="shared" si="14"/>
        <v>33010.972000000002</v>
      </c>
      <c r="G38" s="28">
        <f t="shared" si="14"/>
        <v>39768.36</v>
      </c>
      <c r="H38" s="28">
        <f t="shared" si="14"/>
        <v>46525.748</v>
      </c>
      <c r="I38" s="28">
        <f t="shared" si="14"/>
        <v>53283.135999999999</v>
      </c>
      <c r="J38" s="28">
        <f t="shared" si="14"/>
        <v>60040.524000000005</v>
      </c>
      <c r="K38" s="28">
        <f t="shared" si="14"/>
        <v>66797.911999999997</v>
      </c>
      <c r="L38" s="28">
        <f t="shared" si="14"/>
        <v>73555.3</v>
      </c>
      <c r="M38" s="28">
        <f t="shared" si="14"/>
        <v>80312.687999999995</v>
      </c>
      <c r="N38" s="37">
        <f t="shared" si="14"/>
        <v>87070.076000000001</v>
      </c>
      <c r="O38" s="37">
        <f t="shared" si="14"/>
        <v>93827.464000000007</v>
      </c>
      <c r="P38" s="37">
        <f t="shared" si="14"/>
        <v>100584.852</v>
      </c>
      <c r="Q38" s="37">
        <f t="shared" si="14"/>
        <v>107342.24</v>
      </c>
      <c r="R38" s="37">
        <f t="shared" si="14"/>
        <v>114099.628</v>
      </c>
    </row>
    <row r="39" spans="1:18" ht="15.75" x14ac:dyDescent="0.25">
      <c r="A39" s="29" t="s">
        <v>13</v>
      </c>
      <c r="B39" s="26" t="s">
        <v>13</v>
      </c>
      <c r="C39" s="2"/>
      <c r="D39" s="30" t="s">
        <v>13</v>
      </c>
      <c r="E39" s="30" t="s">
        <v>13</v>
      </c>
      <c r="F39" s="30" t="s">
        <v>13</v>
      </c>
      <c r="G39" s="30" t="s">
        <v>13</v>
      </c>
      <c r="H39" s="30" t="s">
        <v>13</v>
      </c>
      <c r="I39" s="30" t="s">
        <v>13</v>
      </c>
      <c r="J39" s="30" t="s">
        <v>13</v>
      </c>
      <c r="K39" s="17" t="s">
        <v>13</v>
      </c>
      <c r="L39" s="17" t="s">
        <v>13</v>
      </c>
      <c r="M39" s="17" t="s">
        <v>13</v>
      </c>
      <c r="N39" s="17" t="s">
        <v>13</v>
      </c>
      <c r="O39" s="17" t="s">
        <v>13</v>
      </c>
      <c r="P39" s="17" t="s">
        <v>13</v>
      </c>
      <c r="Q39" s="17" t="s">
        <v>13</v>
      </c>
      <c r="R39" s="17" t="s">
        <v>13</v>
      </c>
    </row>
    <row r="40" spans="1:18" ht="16.5" thickBot="1" x14ac:dyDescent="0.3">
      <c r="A40" s="31">
        <v>10.039999999999999</v>
      </c>
      <c r="B40" s="23">
        <v>5.0199999999999996</v>
      </c>
      <c r="C40" s="2"/>
      <c r="D40" s="28">
        <f t="shared" ref="D40:R40" si="15">(D38+1)</f>
        <v>19497.196</v>
      </c>
      <c r="E40" s="28">
        <f t="shared" si="15"/>
        <v>26254.583999999999</v>
      </c>
      <c r="F40" s="28">
        <f t="shared" si="15"/>
        <v>33011.972000000002</v>
      </c>
      <c r="G40" s="28">
        <f t="shared" si="15"/>
        <v>39769.360000000001</v>
      </c>
      <c r="H40" s="28">
        <f t="shared" si="15"/>
        <v>46526.748</v>
      </c>
      <c r="I40" s="28">
        <f t="shared" si="15"/>
        <v>53284.135999999999</v>
      </c>
      <c r="J40" s="28">
        <f t="shared" si="15"/>
        <v>60041.524000000005</v>
      </c>
      <c r="K40" s="28">
        <f t="shared" si="15"/>
        <v>66798.911999999997</v>
      </c>
      <c r="L40" s="28">
        <f t="shared" si="15"/>
        <v>73556.3</v>
      </c>
      <c r="M40" s="28">
        <f t="shared" si="15"/>
        <v>80313.687999999995</v>
      </c>
      <c r="N40" s="37">
        <f t="shared" si="15"/>
        <v>87071.076000000001</v>
      </c>
      <c r="O40" s="37">
        <f t="shared" si="15"/>
        <v>93828.464000000007</v>
      </c>
      <c r="P40" s="37">
        <f t="shared" si="15"/>
        <v>100585.852</v>
      </c>
      <c r="Q40" s="37">
        <f t="shared" si="15"/>
        <v>107343.24</v>
      </c>
      <c r="R40" s="37">
        <f t="shared" si="15"/>
        <v>114100.628</v>
      </c>
    </row>
    <row r="41" spans="1:18" ht="16.5" thickBot="1" x14ac:dyDescent="0.3">
      <c r="A41" s="31"/>
      <c r="B41" s="23"/>
      <c r="C41" s="35" t="s">
        <v>17</v>
      </c>
      <c r="D41" s="28"/>
      <c r="E41" s="28"/>
      <c r="F41" s="28"/>
      <c r="G41" s="28"/>
      <c r="H41" s="28"/>
      <c r="I41" s="28"/>
      <c r="J41" s="28"/>
      <c r="K41" s="28"/>
      <c r="L41" s="28"/>
      <c r="M41" s="36">
        <v>82795</v>
      </c>
      <c r="N41" s="37"/>
      <c r="O41" s="37"/>
      <c r="P41" s="37"/>
      <c r="Q41" s="37"/>
      <c r="R41" s="37"/>
    </row>
    <row r="42" spans="1:18" ht="15.75" x14ac:dyDescent="0.25">
      <c r="A42" s="34"/>
      <c r="B42" s="26"/>
      <c r="C42" s="2"/>
      <c r="D42" s="28">
        <f t="shared" ref="D42:R42" si="16">D22*1.6749</f>
        <v>20199.294000000002</v>
      </c>
      <c r="E42" s="28">
        <f t="shared" si="16"/>
        <v>27200.376</v>
      </c>
      <c r="F42" s="28">
        <f t="shared" si="16"/>
        <v>34201.457999999999</v>
      </c>
      <c r="G42" s="28">
        <f t="shared" si="16"/>
        <v>41202.54</v>
      </c>
      <c r="H42" s="28">
        <f t="shared" si="16"/>
        <v>48203.622000000003</v>
      </c>
      <c r="I42" s="28">
        <f t="shared" si="16"/>
        <v>55204.704000000005</v>
      </c>
      <c r="J42" s="28">
        <f t="shared" si="16"/>
        <v>62205.786</v>
      </c>
      <c r="K42" s="28">
        <f t="shared" si="16"/>
        <v>69206.868000000002</v>
      </c>
      <c r="L42" s="28">
        <f t="shared" si="16"/>
        <v>76207.95</v>
      </c>
      <c r="M42" s="37">
        <f t="shared" si="16"/>
        <v>83209.032000000007</v>
      </c>
      <c r="N42" s="37">
        <f t="shared" si="16"/>
        <v>90210.114000000001</v>
      </c>
      <c r="O42" s="37">
        <f t="shared" si="16"/>
        <v>97211.195999999996</v>
      </c>
      <c r="P42" s="37">
        <f t="shared" si="16"/>
        <v>104212.27800000001</v>
      </c>
      <c r="Q42" s="37">
        <f t="shared" si="16"/>
        <v>111213.36</v>
      </c>
      <c r="R42" s="37">
        <f t="shared" si="16"/>
        <v>118214.44200000001</v>
      </c>
    </row>
    <row r="43" spans="1:18" ht="15.75" x14ac:dyDescent="0.25">
      <c r="A43" s="29" t="s">
        <v>13</v>
      </c>
      <c r="B43" s="26" t="s">
        <v>13</v>
      </c>
      <c r="C43" s="2"/>
      <c r="D43" s="30" t="s">
        <v>13</v>
      </c>
      <c r="E43" s="30" t="s">
        <v>13</v>
      </c>
      <c r="F43" s="30" t="s">
        <v>13</v>
      </c>
      <c r="G43" s="30" t="s">
        <v>13</v>
      </c>
      <c r="H43" s="30" t="s">
        <v>13</v>
      </c>
      <c r="I43" s="30" t="s">
        <v>13</v>
      </c>
      <c r="J43" s="30" t="s">
        <v>13</v>
      </c>
      <c r="K43" s="17" t="s">
        <v>13</v>
      </c>
      <c r="L43" s="17" t="s">
        <v>13</v>
      </c>
      <c r="M43" s="17" t="s">
        <v>13</v>
      </c>
      <c r="N43" s="17" t="s">
        <v>13</v>
      </c>
      <c r="O43" s="17" t="s">
        <v>13</v>
      </c>
      <c r="P43" s="17" t="s">
        <v>13</v>
      </c>
      <c r="Q43" s="17" t="s">
        <v>13</v>
      </c>
      <c r="R43" s="17" t="s">
        <v>13</v>
      </c>
    </row>
    <row r="44" spans="1:18" ht="15.75" x14ac:dyDescent="0.25">
      <c r="A44" s="31">
        <v>11.04</v>
      </c>
      <c r="B44" s="23">
        <v>5.52</v>
      </c>
      <c r="C44" s="2"/>
      <c r="D44" s="28">
        <f t="shared" ref="D44:R44" si="17">(D42+1)</f>
        <v>20200.294000000002</v>
      </c>
      <c r="E44" s="28">
        <f t="shared" si="17"/>
        <v>27201.376</v>
      </c>
      <c r="F44" s="28">
        <f t="shared" si="17"/>
        <v>34202.457999999999</v>
      </c>
      <c r="G44" s="28">
        <f t="shared" si="17"/>
        <v>41203.54</v>
      </c>
      <c r="H44" s="28">
        <f t="shared" si="17"/>
        <v>48204.622000000003</v>
      </c>
      <c r="I44" s="28">
        <f t="shared" si="17"/>
        <v>55205.704000000005</v>
      </c>
      <c r="J44" s="28">
        <f t="shared" si="17"/>
        <v>62206.786</v>
      </c>
      <c r="K44" s="28">
        <f t="shared" si="17"/>
        <v>69207.868000000002</v>
      </c>
      <c r="L44" s="28">
        <f t="shared" si="17"/>
        <v>76208.95</v>
      </c>
      <c r="M44" s="37">
        <f t="shared" si="17"/>
        <v>83210.032000000007</v>
      </c>
      <c r="N44" s="37">
        <f t="shared" si="17"/>
        <v>90211.114000000001</v>
      </c>
      <c r="O44" s="37">
        <f t="shared" si="17"/>
        <v>97212.195999999996</v>
      </c>
      <c r="P44" s="37">
        <f t="shared" si="17"/>
        <v>104213.27800000001</v>
      </c>
      <c r="Q44" s="37">
        <f t="shared" si="17"/>
        <v>111214.36</v>
      </c>
      <c r="R44" s="37">
        <f t="shared" si="17"/>
        <v>118215.44200000001</v>
      </c>
    </row>
    <row r="45" spans="1:18" ht="15.75" x14ac:dyDescent="0.25">
      <c r="A45" s="34"/>
      <c r="B45" s="26"/>
      <c r="C45" s="2"/>
      <c r="D45" s="28">
        <f t="shared" ref="D45:R45" si="18">1.7332*D22</f>
        <v>20902.392</v>
      </c>
      <c r="E45" s="28">
        <f t="shared" si="18"/>
        <v>28147.168000000001</v>
      </c>
      <c r="F45" s="28">
        <f t="shared" si="18"/>
        <v>35391.944000000003</v>
      </c>
      <c r="G45" s="28">
        <f t="shared" si="18"/>
        <v>42636.72</v>
      </c>
      <c r="H45" s="28">
        <f t="shared" si="18"/>
        <v>49881.495999999999</v>
      </c>
      <c r="I45" s="28">
        <f t="shared" si="18"/>
        <v>57126.272000000004</v>
      </c>
      <c r="J45" s="28">
        <f t="shared" si="18"/>
        <v>64371.048000000003</v>
      </c>
      <c r="K45" s="28">
        <f t="shared" si="18"/>
        <v>71615.824000000008</v>
      </c>
      <c r="L45" s="28">
        <f t="shared" si="18"/>
        <v>78860.600000000006</v>
      </c>
      <c r="M45" s="37">
        <f t="shared" si="18"/>
        <v>86105.376000000004</v>
      </c>
      <c r="N45" s="37">
        <f t="shared" si="18"/>
        <v>93350.152000000002</v>
      </c>
      <c r="O45" s="37">
        <f t="shared" si="18"/>
        <v>100594.928</v>
      </c>
      <c r="P45" s="37">
        <f t="shared" si="18"/>
        <v>107839.704</v>
      </c>
      <c r="Q45" s="37">
        <f t="shared" si="18"/>
        <v>115084.48000000001</v>
      </c>
      <c r="R45" s="37">
        <f t="shared" si="18"/>
        <v>122329.25600000001</v>
      </c>
    </row>
    <row r="46" spans="1:18" ht="15.75" x14ac:dyDescent="0.25">
      <c r="A46" s="29" t="s">
        <v>13</v>
      </c>
      <c r="B46" s="26" t="s">
        <v>13</v>
      </c>
      <c r="C46" s="2"/>
      <c r="D46" s="30" t="s">
        <v>13</v>
      </c>
      <c r="E46" s="30" t="s">
        <v>13</v>
      </c>
      <c r="F46" s="30" t="s">
        <v>13</v>
      </c>
      <c r="G46" s="30" t="s">
        <v>13</v>
      </c>
      <c r="H46" s="30" t="s">
        <v>13</v>
      </c>
      <c r="I46" s="30" t="s">
        <v>13</v>
      </c>
      <c r="J46" s="30" t="s">
        <v>13</v>
      </c>
      <c r="K46" s="17" t="s">
        <v>13</v>
      </c>
      <c r="L46" s="17" t="s">
        <v>13</v>
      </c>
      <c r="M46" s="17" t="s">
        <v>13</v>
      </c>
      <c r="N46" s="17" t="s">
        <v>13</v>
      </c>
      <c r="O46" s="17" t="s">
        <v>13</v>
      </c>
      <c r="P46" s="17" t="s">
        <v>13</v>
      </c>
      <c r="Q46" s="17" t="s">
        <v>13</v>
      </c>
      <c r="R46" s="17" t="s">
        <v>13</v>
      </c>
    </row>
    <row r="47" spans="1:18" ht="16.5" thickBot="1" x14ac:dyDescent="0.3">
      <c r="A47" s="31">
        <v>12.04</v>
      </c>
      <c r="B47" s="23">
        <v>6.02</v>
      </c>
      <c r="C47" s="2"/>
      <c r="D47" s="28">
        <f t="shared" ref="D47:R47" si="19">(D45+1)</f>
        <v>20903.392</v>
      </c>
      <c r="E47" s="28">
        <f t="shared" si="19"/>
        <v>28148.168000000001</v>
      </c>
      <c r="F47" s="28">
        <f t="shared" si="19"/>
        <v>35392.944000000003</v>
      </c>
      <c r="G47" s="28">
        <f t="shared" si="19"/>
        <v>42637.72</v>
      </c>
      <c r="H47" s="28">
        <f t="shared" si="19"/>
        <v>49882.495999999999</v>
      </c>
      <c r="I47" s="28">
        <f t="shared" si="19"/>
        <v>57127.272000000004</v>
      </c>
      <c r="J47" s="28">
        <f t="shared" si="19"/>
        <v>64372.048000000003</v>
      </c>
      <c r="K47" s="28">
        <f t="shared" si="19"/>
        <v>71616.824000000008</v>
      </c>
      <c r="L47" s="28">
        <f t="shared" si="19"/>
        <v>78861.600000000006</v>
      </c>
      <c r="M47" s="37">
        <f t="shared" si="19"/>
        <v>86106.376000000004</v>
      </c>
      <c r="N47" s="37">
        <f t="shared" si="19"/>
        <v>93351.152000000002</v>
      </c>
      <c r="O47" s="37">
        <f t="shared" si="19"/>
        <v>100595.928</v>
      </c>
      <c r="P47" s="37">
        <f t="shared" si="19"/>
        <v>107840.704</v>
      </c>
      <c r="Q47" s="37">
        <f t="shared" si="19"/>
        <v>115085.48000000001</v>
      </c>
      <c r="R47" s="37">
        <f t="shared" si="19"/>
        <v>122330.25600000001</v>
      </c>
    </row>
    <row r="48" spans="1:18" ht="16.5" thickBot="1" x14ac:dyDescent="0.3">
      <c r="A48" s="31"/>
      <c r="B48" s="23"/>
      <c r="C48" s="35" t="s">
        <v>17</v>
      </c>
      <c r="D48" s="28"/>
      <c r="E48" s="28"/>
      <c r="F48" s="28"/>
      <c r="G48" s="28"/>
      <c r="H48" s="28"/>
      <c r="I48" s="28"/>
      <c r="J48" s="28"/>
      <c r="K48" s="28"/>
      <c r="L48" s="36">
        <v>81070.100000000006</v>
      </c>
      <c r="M48" s="37"/>
      <c r="N48" s="37"/>
      <c r="O48" s="37"/>
      <c r="P48" s="37"/>
      <c r="Q48" s="37"/>
      <c r="R48" s="37"/>
    </row>
    <row r="49" spans="1:18" ht="15.75" x14ac:dyDescent="0.25">
      <c r="A49" s="34"/>
      <c r="B49" s="26"/>
      <c r="C49" s="2"/>
      <c r="D49" s="28">
        <f t="shared" ref="D49:R49" si="20">1.7915*D22</f>
        <v>21605.49</v>
      </c>
      <c r="E49" s="28">
        <f t="shared" si="20"/>
        <v>29093.960000000003</v>
      </c>
      <c r="F49" s="28">
        <f t="shared" si="20"/>
        <v>36582.43</v>
      </c>
      <c r="G49" s="28">
        <f t="shared" si="20"/>
        <v>44070.9</v>
      </c>
      <c r="H49" s="28">
        <f t="shared" si="20"/>
        <v>51559.37</v>
      </c>
      <c r="I49" s="28">
        <f t="shared" si="20"/>
        <v>59047.840000000004</v>
      </c>
      <c r="J49" s="28">
        <f t="shared" si="20"/>
        <v>66536.31</v>
      </c>
      <c r="K49" s="28">
        <f t="shared" si="20"/>
        <v>74024.78</v>
      </c>
      <c r="L49" s="37">
        <f t="shared" si="20"/>
        <v>81513.25</v>
      </c>
      <c r="M49" s="37">
        <f t="shared" si="20"/>
        <v>89001.72</v>
      </c>
      <c r="N49" s="37">
        <f t="shared" si="20"/>
        <v>96490.19</v>
      </c>
      <c r="O49" s="37">
        <f t="shared" si="20"/>
        <v>103978.66</v>
      </c>
      <c r="P49" s="37">
        <f t="shared" si="20"/>
        <v>111467.13</v>
      </c>
      <c r="Q49" s="37">
        <f t="shared" si="20"/>
        <v>118955.6</v>
      </c>
      <c r="R49" s="37">
        <f t="shared" si="20"/>
        <v>126444.07</v>
      </c>
    </row>
    <row r="50" spans="1:18" ht="15.75" x14ac:dyDescent="0.25">
      <c r="A50" s="29" t="s">
        <v>13</v>
      </c>
      <c r="B50" s="26" t="s">
        <v>13</v>
      </c>
      <c r="C50" s="2"/>
      <c r="D50" s="30" t="s">
        <v>13</v>
      </c>
      <c r="E50" s="30" t="s">
        <v>13</v>
      </c>
      <c r="F50" s="30" t="s">
        <v>13</v>
      </c>
      <c r="G50" s="30" t="s">
        <v>13</v>
      </c>
      <c r="H50" s="30" t="s">
        <v>13</v>
      </c>
      <c r="I50" s="30" t="s">
        <v>13</v>
      </c>
      <c r="J50" s="30" t="s">
        <v>13</v>
      </c>
      <c r="K50" s="17" t="s">
        <v>13</v>
      </c>
      <c r="L50" s="30" t="s">
        <v>13</v>
      </c>
      <c r="M50" s="17" t="s">
        <v>13</v>
      </c>
      <c r="N50" s="30" t="s">
        <v>13</v>
      </c>
      <c r="O50" s="17" t="s">
        <v>13</v>
      </c>
      <c r="P50" s="30" t="s">
        <v>13</v>
      </c>
      <c r="Q50" s="17" t="s">
        <v>13</v>
      </c>
      <c r="R50" s="30" t="s">
        <v>13</v>
      </c>
    </row>
    <row r="51" spans="1:18" ht="15.75" x14ac:dyDescent="0.25">
      <c r="A51" s="31">
        <v>13.04</v>
      </c>
      <c r="B51" s="23">
        <v>6.52</v>
      </c>
      <c r="C51" s="2"/>
      <c r="D51" s="28">
        <f t="shared" ref="D51:R51" si="21">(D49+1)</f>
        <v>21606.49</v>
      </c>
      <c r="E51" s="28">
        <f t="shared" si="21"/>
        <v>29094.960000000003</v>
      </c>
      <c r="F51" s="28">
        <f t="shared" si="21"/>
        <v>36583.43</v>
      </c>
      <c r="G51" s="28">
        <f t="shared" si="21"/>
        <v>44071.9</v>
      </c>
      <c r="H51" s="28">
        <f t="shared" si="21"/>
        <v>51560.37</v>
      </c>
      <c r="I51" s="28">
        <f t="shared" si="21"/>
        <v>59048.840000000004</v>
      </c>
      <c r="J51" s="28">
        <f t="shared" si="21"/>
        <v>66537.31</v>
      </c>
      <c r="K51" s="28">
        <f t="shared" si="21"/>
        <v>74025.78</v>
      </c>
      <c r="L51" s="37">
        <f t="shared" si="21"/>
        <v>81514.25</v>
      </c>
      <c r="M51" s="37">
        <f t="shared" si="21"/>
        <v>89002.72</v>
      </c>
      <c r="N51" s="37">
        <f t="shared" si="21"/>
        <v>96491.19</v>
      </c>
      <c r="O51" s="37">
        <f t="shared" si="21"/>
        <v>103979.66</v>
      </c>
      <c r="P51" s="37">
        <f t="shared" si="21"/>
        <v>111468.13</v>
      </c>
      <c r="Q51" s="37">
        <f t="shared" si="21"/>
        <v>118956.6</v>
      </c>
      <c r="R51" s="37">
        <f t="shared" si="21"/>
        <v>126445.07</v>
      </c>
    </row>
    <row r="52" spans="1:18" ht="15.75" x14ac:dyDescent="0.25">
      <c r="A52" s="34"/>
      <c r="B52" s="41"/>
      <c r="C52" s="39" t="s">
        <v>19</v>
      </c>
      <c r="D52" s="40">
        <f t="shared" ref="D52:R52" si="22">ROUND(D22*1.85,0)</f>
        <v>22311</v>
      </c>
      <c r="E52" s="40">
        <f t="shared" si="22"/>
        <v>30044</v>
      </c>
      <c r="F52" s="40">
        <f t="shared" si="22"/>
        <v>37777</v>
      </c>
      <c r="G52" s="40">
        <f t="shared" si="22"/>
        <v>45510</v>
      </c>
      <c r="H52" s="40">
        <f t="shared" si="22"/>
        <v>53243</v>
      </c>
      <c r="I52" s="40">
        <f t="shared" si="22"/>
        <v>60976</v>
      </c>
      <c r="J52" s="40">
        <f t="shared" si="22"/>
        <v>68709</v>
      </c>
      <c r="K52" s="40">
        <f t="shared" si="22"/>
        <v>76442</v>
      </c>
      <c r="L52" s="42">
        <f t="shared" si="22"/>
        <v>84175</v>
      </c>
      <c r="M52" s="42">
        <f t="shared" si="22"/>
        <v>91908</v>
      </c>
      <c r="N52" s="42">
        <f t="shared" si="22"/>
        <v>99641</v>
      </c>
      <c r="O52" s="42">
        <f t="shared" si="22"/>
        <v>107374</v>
      </c>
      <c r="P52" s="42">
        <f t="shared" si="22"/>
        <v>115107</v>
      </c>
      <c r="Q52" s="42">
        <f t="shared" si="22"/>
        <v>122840</v>
      </c>
      <c r="R52" s="42">
        <f t="shared" si="22"/>
        <v>130573</v>
      </c>
    </row>
    <row r="53" spans="1:18" ht="15.75" x14ac:dyDescent="0.25">
      <c r="A53" s="29" t="s">
        <v>13</v>
      </c>
      <c r="B53" s="29" t="s">
        <v>13</v>
      </c>
      <c r="C53" s="2"/>
      <c r="D53" s="30" t="s">
        <v>13</v>
      </c>
      <c r="E53" s="30" t="s">
        <v>13</v>
      </c>
      <c r="F53" s="30" t="s">
        <v>13</v>
      </c>
      <c r="G53" s="30" t="s">
        <v>13</v>
      </c>
      <c r="H53" s="30" t="s">
        <v>13</v>
      </c>
      <c r="I53" s="30" t="s">
        <v>13</v>
      </c>
      <c r="J53" s="30" t="s">
        <v>13</v>
      </c>
      <c r="K53" s="17" t="s">
        <v>13</v>
      </c>
      <c r="L53" s="30" t="s">
        <v>13</v>
      </c>
      <c r="M53" s="17" t="s">
        <v>13</v>
      </c>
      <c r="N53" s="30" t="s">
        <v>13</v>
      </c>
      <c r="O53" s="17" t="s">
        <v>13</v>
      </c>
      <c r="P53" s="30" t="s">
        <v>13</v>
      </c>
      <c r="Q53" s="17" t="s">
        <v>13</v>
      </c>
      <c r="R53" s="30" t="s">
        <v>13</v>
      </c>
    </row>
    <row r="54" spans="1:18" ht="16.5" thickBot="1" x14ac:dyDescent="0.3">
      <c r="A54" s="43">
        <v>14.04</v>
      </c>
      <c r="B54" s="43">
        <v>7.02</v>
      </c>
      <c r="C54" s="2"/>
      <c r="D54" s="44">
        <f t="shared" ref="D54:R54" si="23">D52+1</f>
        <v>22312</v>
      </c>
      <c r="E54" s="44">
        <f t="shared" si="23"/>
        <v>30045</v>
      </c>
      <c r="F54" s="44">
        <f t="shared" si="23"/>
        <v>37778</v>
      </c>
      <c r="G54" s="44">
        <f t="shared" si="23"/>
        <v>45511</v>
      </c>
      <c r="H54" s="44">
        <f t="shared" si="23"/>
        <v>53244</v>
      </c>
      <c r="I54" s="44">
        <f t="shared" si="23"/>
        <v>60977</v>
      </c>
      <c r="J54" s="44">
        <f t="shared" si="23"/>
        <v>68710</v>
      </c>
      <c r="K54" s="44">
        <f t="shared" si="23"/>
        <v>76443</v>
      </c>
      <c r="L54" s="37">
        <f t="shared" si="23"/>
        <v>84176</v>
      </c>
      <c r="M54" s="37">
        <f t="shared" si="23"/>
        <v>91909</v>
      </c>
      <c r="N54" s="37">
        <f t="shared" si="23"/>
        <v>99642</v>
      </c>
      <c r="O54" s="37">
        <f t="shared" si="23"/>
        <v>107375</v>
      </c>
      <c r="P54" s="37">
        <f t="shared" si="23"/>
        <v>115108</v>
      </c>
      <c r="Q54" s="37">
        <f t="shared" si="23"/>
        <v>122841</v>
      </c>
      <c r="R54" s="37">
        <f t="shared" si="23"/>
        <v>130574</v>
      </c>
    </row>
    <row r="55" spans="1:18" ht="16.5" thickBot="1" x14ac:dyDescent="0.3">
      <c r="A55" s="43"/>
      <c r="B55" s="43"/>
      <c r="C55" s="35" t="s">
        <v>17</v>
      </c>
      <c r="D55" s="44"/>
      <c r="E55" s="44"/>
      <c r="F55" s="44"/>
      <c r="G55" s="44"/>
      <c r="H55" s="44"/>
      <c r="I55" s="44"/>
      <c r="J55" s="44"/>
      <c r="K55" s="36">
        <v>79345.2</v>
      </c>
      <c r="L55" s="37"/>
      <c r="M55" s="37"/>
      <c r="N55" s="37"/>
      <c r="O55" s="37"/>
      <c r="P55" s="37"/>
      <c r="Q55" s="37"/>
      <c r="R55" s="37"/>
    </row>
    <row r="56" spans="1:18" ht="15.75" x14ac:dyDescent="0.25">
      <c r="A56" s="45"/>
      <c r="B56" s="45"/>
      <c r="C56" s="2"/>
      <c r="D56" s="44">
        <f t="shared" ref="D56:R56" si="24">1.925*D22</f>
        <v>23215.5</v>
      </c>
      <c r="E56" s="44">
        <f t="shared" si="24"/>
        <v>31262</v>
      </c>
      <c r="F56" s="44">
        <f t="shared" si="24"/>
        <v>39308.5</v>
      </c>
      <c r="G56" s="44">
        <f t="shared" si="24"/>
        <v>47355</v>
      </c>
      <c r="H56" s="44">
        <f t="shared" si="24"/>
        <v>55401.5</v>
      </c>
      <c r="I56" s="44">
        <f t="shared" si="24"/>
        <v>63448</v>
      </c>
      <c r="J56" s="44">
        <f t="shared" si="24"/>
        <v>71494.5</v>
      </c>
      <c r="K56" s="37">
        <f t="shared" si="24"/>
        <v>79541</v>
      </c>
      <c r="L56" s="37">
        <f t="shared" si="24"/>
        <v>87587.5</v>
      </c>
      <c r="M56" s="37">
        <f t="shared" si="24"/>
        <v>95634</v>
      </c>
      <c r="N56" s="37">
        <f t="shared" si="24"/>
        <v>103680.5</v>
      </c>
      <c r="O56" s="37">
        <f t="shared" si="24"/>
        <v>111727</v>
      </c>
      <c r="P56" s="37">
        <f t="shared" si="24"/>
        <v>119773.5</v>
      </c>
      <c r="Q56" s="37">
        <f t="shared" si="24"/>
        <v>127820</v>
      </c>
      <c r="R56" s="37">
        <f t="shared" si="24"/>
        <v>135866.5</v>
      </c>
    </row>
    <row r="57" spans="1:18" ht="15.75" x14ac:dyDescent="0.25">
      <c r="A57" s="29" t="s">
        <v>13</v>
      </c>
      <c r="B57" s="26" t="s">
        <v>13</v>
      </c>
      <c r="C57" s="2"/>
      <c r="D57" s="30" t="s">
        <v>13</v>
      </c>
      <c r="E57" s="30" t="s">
        <v>13</v>
      </c>
      <c r="F57" s="30" t="s">
        <v>13</v>
      </c>
      <c r="G57" s="30" t="s">
        <v>13</v>
      </c>
      <c r="H57" s="30" t="s">
        <v>13</v>
      </c>
      <c r="I57" s="30" t="s">
        <v>13</v>
      </c>
      <c r="J57" s="30" t="s">
        <v>13</v>
      </c>
      <c r="K57" s="30" t="s">
        <v>13</v>
      </c>
      <c r="L57" s="30" t="s">
        <v>13</v>
      </c>
      <c r="M57" s="30" t="s">
        <v>13</v>
      </c>
      <c r="N57" s="30" t="s">
        <v>13</v>
      </c>
      <c r="O57" s="30" t="s">
        <v>13</v>
      </c>
      <c r="P57" s="30" t="s">
        <v>13</v>
      </c>
      <c r="Q57" s="30" t="s">
        <v>13</v>
      </c>
      <c r="R57" s="30" t="s">
        <v>13</v>
      </c>
    </row>
    <row r="58" spans="1:18" ht="15.75" x14ac:dyDescent="0.25">
      <c r="A58" s="43">
        <v>15.04</v>
      </c>
      <c r="B58" s="43">
        <v>7.52</v>
      </c>
      <c r="C58" s="46"/>
      <c r="D58" s="44">
        <f t="shared" ref="D58:R58" si="25">1+D56</f>
        <v>23216.5</v>
      </c>
      <c r="E58" s="44">
        <f t="shared" si="25"/>
        <v>31263</v>
      </c>
      <c r="F58" s="44">
        <f t="shared" si="25"/>
        <v>39309.5</v>
      </c>
      <c r="G58" s="44">
        <f t="shared" si="25"/>
        <v>47356</v>
      </c>
      <c r="H58" s="44">
        <f t="shared" si="25"/>
        <v>55402.5</v>
      </c>
      <c r="I58" s="44">
        <f t="shared" si="25"/>
        <v>63449</v>
      </c>
      <c r="J58" s="44">
        <f t="shared" si="25"/>
        <v>71495.5</v>
      </c>
      <c r="K58" s="37">
        <f t="shared" si="25"/>
        <v>79542</v>
      </c>
      <c r="L58" s="37">
        <f t="shared" si="25"/>
        <v>87588.5</v>
      </c>
      <c r="M58" s="37">
        <f t="shared" si="25"/>
        <v>95635</v>
      </c>
      <c r="N58" s="37">
        <f t="shared" si="25"/>
        <v>103681.5</v>
      </c>
      <c r="O58" s="37">
        <f t="shared" si="25"/>
        <v>111728</v>
      </c>
      <c r="P58" s="37">
        <f t="shared" si="25"/>
        <v>119774.5</v>
      </c>
      <c r="Q58" s="37">
        <f t="shared" si="25"/>
        <v>127821</v>
      </c>
      <c r="R58" s="37">
        <f t="shared" si="25"/>
        <v>135867.5</v>
      </c>
    </row>
    <row r="59" spans="1:18" ht="15.75" x14ac:dyDescent="0.25">
      <c r="A59" s="47"/>
      <c r="B59" s="47"/>
      <c r="C59" s="48" t="s">
        <v>20</v>
      </c>
      <c r="D59" s="49">
        <f t="shared" ref="D59:R59" si="26">ROUND(2*D22,0)</f>
        <v>24120</v>
      </c>
      <c r="E59" s="49">
        <f t="shared" si="26"/>
        <v>32480</v>
      </c>
      <c r="F59" s="49">
        <f t="shared" si="26"/>
        <v>40840</v>
      </c>
      <c r="G59" s="49">
        <f t="shared" si="26"/>
        <v>49200</v>
      </c>
      <c r="H59" s="49">
        <f t="shared" si="26"/>
        <v>57560</v>
      </c>
      <c r="I59" s="49">
        <f t="shared" si="26"/>
        <v>65920</v>
      </c>
      <c r="J59" s="49">
        <f t="shared" si="26"/>
        <v>74280</v>
      </c>
      <c r="K59" s="37">
        <f t="shared" si="26"/>
        <v>82640</v>
      </c>
      <c r="L59" s="37">
        <f t="shared" si="26"/>
        <v>91000</v>
      </c>
      <c r="M59" s="37">
        <f t="shared" si="26"/>
        <v>99360</v>
      </c>
      <c r="N59" s="37">
        <f t="shared" si="26"/>
        <v>107720</v>
      </c>
      <c r="O59" s="37">
        <f t="shared" si="26"/>
        <v>116080</v>
      </c>
      <c r="P59" s="37">
        <f t="shared" si="26"/>
        <v>124440</v>
      </c>
      <c r="Q59" s="37">
        <f t="shared" si="26"/>
        <v>132800</v>
      </c>
      <c r="R59" s="37">
        <f t="shared" si="26"/>
        <v>141160</v>
      </c>
    </row>
    <row r="60" spans="1:18" ht="15.75" x14ac:dyDescent="0.25">
      <c r="A60" s="47" t="s">
        <v>13</v>
      </c>
      <c r="B60" s="50" t="s">
        <v>13</v>
      </c>
      <c r="C60" s="2"/>
      <c r="D60" s="17" t="s">
        <v>13</v>
      </c>
      <c r="E60" s="17" t="s">
        <v>13</v>
      </c>
      <c r="F60" s="17" t="s">
        <v>13</v>
      </c>
      <c r="G60" s="17" t="s">
        <v>13</v>
      </c>
      <c r="H60" s="17" t="s">
        <v>13</v>
      </c>
      <c r="I60" s="17" t="s">
        <v>13</v>
      </c>
      <c r="J60" s="17" t="s">
        <v>13</v>
      </c>
      <c r="K60" s="17" t="s">
        <v>13</v>
      </c>
      <c r="L60" s="17" t="s">
        <v>13</v>
      </c>
      <c r="M60" s="17" t="s">
        <v>13</v>
      </c>
      <c r="N60" s="17" t="s">
        <v>13</v>
      </c>
      <c r="O60" s="17" t="s">
        <v>13</v>
      </c>
      <c r="P60" s="17" t="s">
        <v>13</v>
      </c>
      <c r="Q60" s="17" t="s">
        <v>13</v>
      </c>
      <c r="R60" s="17" t="s">
        <v>13</v>
      </c>
    </row>
    <row r="61" spans="1:18" ht="16.5" thickBot="1" x14ac:dyDescent="0.3">
      <c r="A61" s="43">
        <v>16.04</v>
      </c>
      <c r="B61" s="43">
        <v>8.02</v>
      </c>
      <c r="C61" s="46"/>
      <c r="D61" s="44">
        <f t="shared" ref="D61:R61" si="27">1+D59</f>
        <v>24121</v>
      </c>
      <c r="E61" s="44">
        <f t="shared" si="27"/>
        <v>32481</v>
      </c>
      <c r="F61" s="44">
        <f t="shared" si="27"/>
        <v>40841</v>
      </c>
      <c r="G61" s="44">
        <f t="shared" si="27"/>
        <v>49201</v>
      </c>
      <c r="H61" s="44">
        <f t="shared" si="27"/>
        <v>57561</v>
      </c>
      <c r="I61" s="44">
        <f t="shared" si="27"/>
        <v>65921</v>
      </c>
      <c r="J61" s="44">
        <f t="shared" si="27"/>
        <v>74281</v>
      </c>
      <c r="K61" s="37">
        <f t="shared" si="27"/>
        <v>82641</v>
      </c>
      <c r="L61" s="37">
        <f t="shared" si="27"/>
        <v>91001</v>
      </c>
      <c r="M61" s="37">
        <f t="shared" si="27"/>
        <v>99361</v>
      </c>
      <c r="N61" s="37">
        <f t="shared" si="27"/>
        <v>107721</v>
      </c>
      <c r="O61" s="37">
        <f t="shared" si="27"/>
        <v>116081</v>
      </c>
      <c r="P61" s="37">
        <f t="shared" si="27"/>
        <v>124441</v>
      </c>
      <c r="Q61" s="37">
        <f t="shared" si="27"/>
        <v>132801</v>
      </c>
      <c r="R61" s="37">
        <f t="shared" si="27"/>
        <v>141161</v>
      </c>
    </row>
    <row r="62" spans="1:18" ht="16.5" thickBot="1" x14ac:dyDescent="0.3">
      <c r="A62" s="43"/>
      <c r="B62" s="43"/>
      <c r="C62" s="35" t="s">
        <v>17</v>
      </c>
      <c r="D62" s="44"/>
      <c r="E62" s="44"/>
      <c r="F62" s="44"/>
      <c r="G62" s="44"/>
      <c r="H62" s="44"/>
      <c r="I62" s="44"/>
      <c r="J62" s="36">
        <v>77620.3</v>
      </c>
      <c r="K62" s="37"/>
      <c r="L62" s="37"/>
      <c r="M62" s="37"/>
      <c r="N62" s="37"/>
      <c r="O62" s="37"/>
      <c r="P62" s="37"/>
      <c r="Q62" s="37"/>
      <c r="R62" s="37"/>
    </row>
    <row r="63" spans="1:18" ht="15.75" x14ac:dyDescent="0.25">
      <c r="A63" s="47"/>
      <c r="B63" s="47"/>
      <c r="C63" s="51"/>
      <c r="D63" s="52">
        <f t="shared" ref="D63:R63" si="28">ROUND(2.15*D22,0)</f>
        <v>25929</v>
      </c>
      <c r="E63" s="52">
        <f t="shared" si="28"/>
        <v>34916</v>
      </c>
      <c r="F63" s="52">
        <f t="shared" si="28"/>
        <v>43903</v>
      </c>
      <c r="G63" s="52">
        <f t="shared" si="28"/>
        <v>52890</v>
      </c>
      <c r="H63" s="52">
        <f t="shared" si="28"/>
        <v>61877</v>
      </c>
      <c r="I63" s="52">
        <f t="shared" si="28"/>
        <v>70864</v>
      </c>
      <c r="J63" s="37">
        <f t="shared" si="28"/>
        <v>79851</v>
      </c>
      <c r="K63" s="37">
        <f t="shared" si="28"/>
        <v>88838</v>
      </c>
      <c r="L63" s="37">
        <f t="shared" si="28"/>
        <v>97825</v>
      </c>
      <c r="M63" s="37">
        <f t="shared" si="28"/>
        <v>106812</v>
      </c>
      <c r="N63" s="37">
        <f t="shared" si="28"/>
        <v>115799</v>
      </c>
      <c r="O63" s="37">
        <f t="shared" si="28"/>
        <v>124786</v>
      </c>
      <c r="P63" s="37">
        <f t="shared" si="28"/>
        <v>133773</v>
      </c>
      <c r="Q63" s="37">
        <f t="shared" si="28"/>
        <v>142760</v>
      </c>
      <c r="R63" s="37">
        <f t="shared" si="28"/>
        <v>151747</v>
      </c>
    </row>
    <row r="64" spans="1:18" ht="15.75" x14ac:dyDescent="0.25">
      <c r="A64" s="47" t="s">
        <v>13</v>
      </c>
      <c r="B64" s="50" t="s">
        <v>13</v>
      </c>
      <c r="C64" s="2"/>
      <c r="D64" s="17" t="s">
        <v>13</v>
      </c>
      <c r="E64" s="17" t="s">
        <v>13</v>
      </c>
      <c r="F64" s="17" t="s">
        <v>13</v>
      </c>
      <c r="G64" s="17" t="s">
        <v>13</v>
      </c>
      <c r="H64" s="17" t="s">
        <v>13</v>
      </c>
      <c r="I64" s="17" t="s">
        <v>13</v>
      </c>
      <c r="J64" s="17" t="s">
        <v>13</v>
      </c>
      <c r="K64" s="17" t="s">
        <v>13</v>
      </c>
      <c r="L64" s="17" t="s">
        <v>13</v>
      </c>
      <c r="M64" s="17" t="s">
        <v>13</v>
      </c>
      <c r="N64" s="17" t="s">
        <v>13</v>
      </c>
      <c r="O64" s="17" t="s">
        <v>13</v>
      </c>
      <c r="P64" s="17" t="s">
        <v>13</v>
      </c>
      <c r="Q64" s="17" t="s">
        <v>13</v>
      </c>
      <c r="R64" s="17" t="s">
        <v>13</v>
      </c>
    </row>
    <row r="65" spans="1:18" ht="15.75" x14ac:dyDescent="0.25">
      <c r="A65" s="43">
        <v>17.07</v>
      </c>
      <c r="B65" s="43">
        <v>8.52</v>
      </c>
      <c r="C65" s="46"/>
      <c r="D65" s="44">
        <f t="shared" ref="D65:R65" si="29">1+D63</f>
        <v>25930</v>
      </c>
      <c r="E65" s="44">
        <f t="shared" si="29"/>
        <v>34917</v>
      </c>
      <c r="F65" s="44">
        <f t="shared" si="29"/>
        <v>43904</v>
      </c>
      <c r="G65" s="44">
        <f t="shared" si="29"/>
        <v>52891</v>
      </c>
      <c r="H65" s="44">
        <f t="shared" si="29"/>
        <v>61878</v>
      </c>
      <c r="I65" s="44">
        <f t="shared" si="29"/>
        <v>70865</v>
      </c>
      <c r="J65" s="37">
        <f t="shared" si="29"/>
        <v>79852</v>
      </c>
      <c r="K65" s="37">
        <f t="shared" si="29"/>
        <v>88839</v>
      </c>
      <c r="L65" s="37">
        <f t="shared" si="29"/>
        <v>97826</v>
      </c>
      <c r="M65" s="37">
        <f t="shared" si="29"/>
        <v>106813</v>
      </c>
      <c r="N65" s="37">
        <f t="shared" si="29"/>
        <v>115800</v>
      </c>
      <c r="O65" s="37">
        <f t="shared" si="29"/>
        <v>124787</v>
      </c>
      <c r="P65" s="37">
        <f t="shared" si="29"/>
        <v>133774</v>
      </c>
      <c r="Q65" s="37">
        <f t="shared" si="29"/>
        <v>142761</v>
      </c>
      <c r="R65" s="37">
        <f t="shared" si="29"/>
        <v>151748</v>
      </c>
    </row>
    <row r="66" spans="1:18" ht="15.75" x14ac:dyDescent="0.25">
      <c r="A66" s="47"/>
      <c r="B66" s="47"/>
      <c r="C66" s="51"/>
      <c r="D66" s="52">
        <f t="shared" ref="D66:F66" si="30">ROUND(2.3*D22,0)</f>
        <v>27738</v>
      </c>
      <c r="E66" s="52">
        <f t="shared" si="30"/>
        <v>37352</v>
      </c>
      <c r="F66" s="52">
        <f t="shared" si="30"/>
        <v>46966</v>
      </c>
      <c r="G66" s="52">
        <f>ROUND(2.3*G22,0)</f>
        <v>56580</v>
      </c>
      <c r="H66" s="52">
        <f>ROUND(2.3*H22,0)</f>
        <v>66194</v>
      </c>
      <c r="I66" s="52">
        <f>ROUND(2.3*I22,0)</f>
        <v>75808</v>
      </c>
      <c r="J66" s="37">
        <f t="shared" ref="J66:R66" si="31">ROUND(2.3*J22,0)</f>
        <v>85422</v>
      </c>
      <c r="K66" s="37">
        <f t="shared" si="31"/>
        <v>95036</v>
      </c>
      <c r="L66" s="37">
        <f t="shared" si="31"/>
        <v>104650</v>
      </c>
      <c r="M66" s="37">
        <f t="shared" si="31"/>
        <v>114264</v>
      </c>
      <c r="N66" s="37">
        <f t="shared" si="31"/>
        <v>123878</v>
      </c>
      <c r="O66" s="37">
        <f t="shared" si="31"/>
        <v>133492</v>
      </c>
      <c r="P66" s="37">
        <f t="shared" si="31"/>
        <v>143106</v>
      </c>
      <c r="Q66" s="37">
        <f t="shared" si="31"/>
        <v>152720</v>
      </c>
      <c r="R66" s="37">
        <f t="shared" si="31"/>
        <v>162334</v>
      </c>
    </row>
    <row r="67" spans="1:18" ht="15.75" x14ac:dyDescent="0.25">
      <c r="A67" s="47" t="s">
        <v>13</v>
      </c>
      <c r="B67" s="50" t="s">
        <v>13</v>
      </c>
      <c r="C67" s="51"/>
      <c r="D67" s="17" t="s">
        <v>13</v>
      </c>
      <c r="E67" s="17" t="s">
        <v>13</v>
      </c>
      <c r="F67" s="17" t="s">
        <v>13</v>
      </c>
      <c r="G67" s="17" t="s">
        <v>13</v>
      </c>
      <c r="H67" s="17" t="s">
        <v>13</v>
      </c>
      <c r="I67" s="17" t="s">
        <v>13</v>
      </c>
      <c r="J67" s="17" t="s">
        <v>13</v>
      </c>
      <c r="K67" s="17" t="s">
        <v>13</v>
      </c>
      <c r="L67" s="17" t="s">
        <v>13</v>
      </c>
      <c r="M67" s="17" t="s">
        <v>13</v>
      </c>
      <c r="N67" s="17" t="s">
        <v>13</v>
      </c>
      <c r="O67" s="17" t="s">
        <v>13</v>
      </c>
      <c r="P67" s="17" t="s">
        <v>13</v>
      </c>
      <c r="Q67" s="17" t="s">
        <v>13</v>
      </c>
      <c r="R67" s="17" t="s">
        <v>13</v>
      </c>
    </row>
    <row r="68" spans="1:18" ht="16.5" thickBot="1" x14ac:dyDescent="0.3">
      <c r="A68" s="43">
        <v>18.04</v>
      </c>
      <c r="B68" s="43">
        <f>A68/2</f>
        <v>9.02</v>
      </c>
      <c r="C68" s="51"/>
      <c r="D68" s="44">
        <f t="shared" ref="D68:R68" si="32">1+D66</f>
        <v>27739</v>
      </c>
      <c r="E68" s="44">
        <f t="shared" si="32"/>
        <v>37353</v>
      </c>
      <c r="F68" s="44">
        <f t="shared" si="32"/>
        <v>46967</v>
      </c>
      <c r="G68" s="44">
        <f t="shared" si="32"/>
        <v>56581</v>
      </c>
      <c r="H68" s="44">
        <f t="shared" si="32"/>
        <v>66195</v>
      </c>
      <c r="I68" s="44">
        <f t="shared" si="32"/>
        <v>75809</v>
      </c>
      <c r="J68" s="37">
        <f t="shared" si="32"/>
        <v>85423</v>
      </c>
      <c r="K68" s="37">
        <f t="shared" si="32"/>
        <v>95037</v>
      </c>
      <c r="L68" s="37">
        <f t="shared" si="32"/>
        <v>104651</v>
      </c>
      <c r="M68" s="37">
        <f t="shared" si="32"/>
        <v>114265</v>
      </c>
      <c r="N68" s="37">
        <f t="shared" si="32"/>
        <v>123879</v>
      </c>
      <c r="O68" s="37">
        <f t="shared" si="32"/>
        <v>133493</v>
      </c>
      <c r="P68" s="37">
        <f t="shared" si="32"/>
        <v>143107</v>
      </c>
      <c r="Q68" s="37">
        <f t="shared" si="32"/>
        <v>152721</v>
      </c>
      <c r="R68" s="37">
        <f t="shared" si="32"/>
        <v>162335</v>
      </c>
    </row>
    <row r="69" spans="1:18" ht="16.5" thickBot="1" x14ac:dyDescent="0.3">
      <c r="A69" s="47"/>
      <c r="B69" s="47"/>
      <c r="C69" s="35" t="s">
        <v>17</v>
      </c>
      <c r="D69" s="36">
        <v>29898.2</v>
      </c>
      <c r="E69" s="36">
        <v>39097.699999999997</v>
      </c>
      <c r="F69" s="36">
        <v>48297.1</v>
      </c>
      <c r="G69" s="36">
        <v>57497</v>
      </c>
      <c r="H69" s="36">
        <v>66696</v>
      </c>
      <c r="I69" s="36">
        <v>75895.399999999994</v>
      </c>
      <c r="J69" s="53"/>
      <c r="K69" s="53"/>
      <c r="L69" s="53"/>
      <c r="M69" s="53"/>
      <c r="N69" s="53"/>
      <c r="O69" s="53"/>
      <c r="P69" s="53"/>
      <c r="Q69" s="53"/>
      <c r="R69" s="53"/>
    </row>
    <row r="70" spans="1:18" ht="15.75" x14ac:dyDescent="0.25">
      <c r="A70" s="17" t="s">
        <v>13</v>
      </c>
      <c r="B70" s="54" t="s">
        <v>13</v>
      </c>
      <c r="C70" s="2"/>
      <c r="D70" s="17" t="s">
        <v>13</v>
      </c>
      <c r="E70" s="17" t="s">
        <v>13</v>
      </c>
      <c r="F70" s="17" t="s">
        <v>13</v>
      </c>
      <c r="G70" s="17" t="s">
        <v>13</v>
      </c>
      <c r="H70" s="17" t="s">
        <v>13</v>
      </c>
      <c r="I70" s="17" t="s">
        <v>13</v>
      </c>
      <c r="J70" s="17" t="s">
        <v>13</v>
      </c>
      <c r="K70" s="17" t="s">
        <v>13</v>
      </c>
      <c r="L70" s="17" t="s">
        <v>13</v>
      </c>
      <c r="M70" s="17" t="s">
        <v>13</v>
      </c>
      <c r="N70" s="17" t="s">
        <v>13</v>
      </c>
      <c r="O70" s="17" t="s">
        <v>13</v>
      </c>
      <c r="P70" s="17" t="s">
        <v>13</v>
      </c>
      <c r="Q70" s="17" t="s">
        <v>13</v>
      </c>
      <c r="R70" s="17" t="s">
        <v>13</v>
      </c>
    </row>
    <row r="71" spans="1:18" ht="15.75" x14ac:dyDescent="0.25">
      <c r="A71" s="55" t="s">
        <v>21</v>
      </c>
      <c r="B71" s="2"/>
      <c r="C71" s="2"/>
      <c r="D71" s="2"/>
      <c r="E71" s="2"/>
      <c r="F71" s="2"/>
      <c r="G71" s="2"/>
      <c r="H71" s="2"/>
      <c r="I71" s="2"/>
      <c r="J71" s="2"/>
      <c r="K71" s="2"/>
      <c r="L71" s="2"/>
      <c r="M71" s="2"/>
      <c r="N71" s="2"/>
      <c r="O71" s="2"/>
      <c r="P71" s="2"/>
      <c r="Q71" s="2"/>
      <c r="R71" s="56" t="s">
        <v>22</v>
      </c>
    </row>
    <row r="72" spans="1:18" ht="30" x14ac:dyDescent="0.4">
      <c r="A72" s="57" t="s">
        <v>23</v>
      </c>
      <c r="B72" s="58"/>
      <c r="C72" s="58"/>
      <c r="D72" s="58"/>
      <c r="E72" s="58"/>
      <c r="F72" s="2"/>
      <c r="G72" s="2"/>
      <c r="H72" s="59"/>
      <c r="I72" s="2"/>
      <c r="J72" s="2"/>
      <c r="K72" s="2"/>
      <c r="L72" s="2"/>
      <c r="M72" s="2"/>
      <c r="N72" s="2"/>
      <c r="O72" s="2"/>
      <c r="P72" s="2"/>
      <c r="Q72" s="2"/>
      <c r="R72" s="2"/>
    </row>
    <row r="73" spans="1:18" ht="16.5" thickBot="1" x14ac:dyDescent="0.3">
      <c r="A73" s="5" t="s">
        <v>24</v>
      </c>
      <c r="B73" s="2"/>
      <c r="C73" s="2"/>
      <c r="D73" s="2"/>
      <c r="E73" s="2"/>
      <c r="F73" s="2"/>
      <c r="G73" s="2"/>
      <c r="I73" s="2"/>
      <c r="J73" s="2"/>
      <c r="K73" s="2"/>
      <c r="L73" s="2"/>
      <c r="M73" s="2"/>
      <c r="N73" s="2"/>
      <c r="O73" s="2"/>
      <c r="P73" s="2"/>
      <c r="Q73" s="2"/>
      <c r="R73" s="60"/>
    </row>
    <row r="74" spans="1:18" ht="16.5" thickBot="1" x14ac:dyDescent="0.3">
      <c r="A74" s="61" t="s">
        <v>25</v>
      </c>
      <c r="B74" s="62" t="s">
        <v>26</v>
      </c>
      <c r="D74" s="63"/>
      <c r="E74" s="63"/>
      <c r="F74" s="63"/>
      <c r="G74" s="63"/>
      <c r="H74" s="63"/>
      <c r="I74" s="63"/>
      <c r="J74" s="63"/>
      <c r="K74" s="63"/>
      <c r="L74" s="63"/>
      <c r="M74" s="63"/>
      <c r="N74" s="63"/>
      <c r="O74" s="63"/>
      <c r="P74" s="63"/>
      <c r="Q74" s="63"/>
      <c r="R74" s="64"/>
    </row>
    <row r="75" spans="1:18" ht="15.75" x14ac:dyDescent="0.25">
      <c r="A75" s="65"/>
      <c r="B75" s="62"/>
      <c r="D75" s="63"/>
      <c r="E75" s="66"/>
      <c r="F75" s="63"/>
      <c r="G75" s="63"/>
      <c r="H75" s="63"/>
      <c r="I75" s="63"/>
      <c r="J75" s="63"/>
      <c r="K75" s="63"/>
      <c r="L75" s="63"/>
      <c r="M75" s="63"/>
      <c r="N75" s="63"/>
      <c r="O75" s="63"/>
      <c r="P75" s="63"/>
      <c r="Q75" s="63"/>
      <c r="R75" s="64"/>
    </row>
    <row r="76" spans="1:18" ht="19.5" customHeight="1" x14ac:dyDescent="0.25">
      <c r="A76" s="67" t="s">
        <v>27</v>
      </c>
      <c r="B76" s="67"/>
      <c r="C76" s="67"/>
      <c r="D76" s="67"/>
      <c r="E76" s="67"/>
      <c r="F76" s="67"/>
      <c r="G76" s="67"/>
      <c r="H76" s="67"/>
      <c r="I76" s="67"/>
      <c r="J76" s="67"/>
      <c r="K76" s="67"/>
      <c r="L76" s="67"/>
      <c r="M76" s="67"/>
      <c r="N76" s="67"/>
      <c r="O76" s="67"/>
      <c r="P76" s="67"/>
      <c r="Q76" s="67"/>
      <c r="R76" s="67"/>
    </row>
    <row r="77" spans="1:18" x14ac:dyDescent="0.25">
      <c r="A77" s="67"/>
      <c r="B77" s="67"/>
      <c r="C77" s="67"/>
      <c r="D77" s="67"/>
      <c r="E77" s="67"/>
      <c r="F77" s="67"/>
      <c r="G77" s="67"/>
      <c r="H77" s="67"/>
      <c r="I77" s="67"/>
      <c r="J77" s="67"/>
      <c r="K77" s="67"/>
      <c r="L77" s="67"/>
      <c r="M77" s="67"/>
      <c r="N77" s="67"/>
      <c r="O77" s="67"/>
      <c r="P77" s="67"/>
      <c r="Q77" s="67"/>
      <c r="R77" s="67"/>
    </row>
    <row r="78" spans="1:18" ht="18.75" customHeight="1" x14ac:dyDescent="0.25">
      <c r="A78" s="67"/>
      <c r="B78" s="67"/>
      <c r="C78" s="67"/>
      <c r="D78" s="67"/>
      <c r="E78" s="67"/>
      <c r="F78" s="67"/>
      <c r="G78" s="67"/>
      <c r="H78" s="67"/>
      <c r="I78" s="67"/>
      <c r="J78" s="67"/>
      <c r="K78" s="67"/>
      <c r="L78" s="67"/>
      <c r="M78" s="67"/>
      <c r="N78" s="67"/>
      <c r="O78" s="67"/>
      <c r="P78" s="67"/>
      <c r="Q78" s="67"/>
      <c r="R78" s="67"/>
    </row>
    <row r="79" spans="1:18" ht="24.75" customHeight="1" x14ac:dyDescent="0.25">
      <c r="A79" s="67"/>
      <c r="B79" s="67"/>
      <c r="C79" s="67"/>
      <c r="D79" s="67"/>
      <c r="E79" s="67"/>
      <c r="F79" s="67"/>
      <c r="G79" s="67"/>
      <c r="H79" s="67"/>
      <c r="I79" s="67"/>
      <c r="J79" s="67"/>
      <c r="K79" s="67"/>
      <c r="L79" s="67"/>
      <c r="M79" s="67"/>
      <c r="N79" s="67"/>
      <c r="O79" s="67"/>
      <c r="P79" s="67"/>
      <c r="Q79" s="67"/>
      <c r="R79" s="67"/>
    </row>
  </sheetData>
  <mergeCells count="5">
    <mergeCell ref="C2:E2"/>
    <mergeCell ref="A4:R4"/>
    <mergeCell ref="A5:R5"/>
    <mergeCell ref="C10:C12"/>
    <mergeCell ref="A76:R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Brown</dc:creator>
  <cp:lastModifiedBy>Van Brown</cp:lastModifiedBy>
  <dcterms:created xsi:type="dcterms:W3CDTF">2017-05-18T20:19:12Z</dcterms:created>
  <dcterms:modified xsi:type="dcterms:W3CDTF">2017-08-29T19:50:06Z</dcterms:modified>
</cp:coreProperties>
</file>