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15"/>
  <workbookPr defaultThemeVersion="124226"/>
  <mc:AlternateContent xmlns:mc="http://schemas.openxmlformats.org/markup-compatibility/2006">
    <mc:Choice Requires="x15">
      <x15ac:absPath xmlns:x15ac="http://schemas.microsoft.com/office/spreadsheetml/2010/11/ac" url="C:\Users\lsurrency\OneDrive - Early Learning Coalition of Florida's Gateway, Inc\Desktop\"/>
    </mc:Choice>
  </mc:AlternateContent>
  <xr:revisionPtr revIDLastSave="0" documentId="8_{12CA4029-06C2-4CB8-A845-73DFA11FF3DA}" xr6:coauthVersionLast="45" xr6:coauthVersionMax="45" xr10:uidLastSave="{00000000-0000-0000-0000-000000000000}"/>
  <bookViews>
    <workbookView xWindow="-120" yWindow="-120" windowWidth="29040" windowHeight="15840" firstSheet="1" activeTab="1" xr2:uid="{00000000-000D-0000-FFFF-FFFF00000000}"/>
  </bookViews>
  <sheets>
    <sheet name="Instructions" sheetId="4" r:id="rId1"/>
    <sheet name="1-31-20 FPL" sheetId="1" r:id="rId2"/>
  </sheets>
  <definedNames>
    <definedName name="\C" localSheetId="1">'1-31-20 FPL'!#REF!</definedName>
    <definedName name="\C">#REF!</definedName>
    <definedName name="\F" localSheetId="1">'1-31-20 FPL'!#REF!</definedName>
    <definedName name="\F">#REF!</definedName>
    <definedName name="\I" localSheetId="1">'1-31-20 FPL'!#REF!</definedName>
    <definedName name="\I">#REF!</definedName>
    <definedName name="\L" localSheetId="1">'1-31-20 FPL'!#REF!</definedName>
    <definedName name="\L">#REF!</definedName>
    <definedName name="\S" localSheetId="1">'1-31-20 FPL'!#REF!</definedName>
    <definedName name="\S">#REF!</definedName>
    <definedName name="_xlnm.Print_Area" localSheetId="1">'1-31-20 FPL'!$A$2:$R$80</definedName>
    <definedName name="Print_Area_MI" localSheetId="1">'1-31-20 FPL'!$A$4:$K$53</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2" i="1" l="1"/>
  <c r="M22" i="1" s="1"/>
  <c r="N22" i="1" s="1"/>
  <c r="O22" i="1" s="1"/>
  <c r="P22" i="1" s="1"/>
  <c r="Q22" i="1" s="1"/>
  <c r="R22" i="1" s="1"/>
  <c r="O31" i="1" l="1"/>
  <c r="P31" i="1" l="1"/>
  <c r="P33" i="1" s="1"/>
  <c r="J67" i="1"/>
  <c r="J69" i="1" s="1"/>
  <c r="K67" i="1"/>
  <c r="K69" i="1" s="1"/>
  <c r="J64" i="1"/>
  <c r="J66" i="1" s="1"/>
  <c r="K64" i="1"/>
  <c r="K66" i="1" s="1"/>
  <c r="K60" i="1"/>
  <c r="K62" i="1" s="1"/>
  <c r="K56" i="1"/>
  <c r="K58" i="1" s="1"/>
  <c r="O33" i="1"/>
  <c r="Q31" i="1" l="1"/>
  <c r="Q33" i="1" s="1"/>
  <c r="D67" i="1"/>
  <c r="D69" i="1" s="1"/>
  <c r="E67" i="1"/>
  <c r="E69" i="1" s="1"/>
  <c r="F67" i="1"/>
  <c r="F69" i="1" s="1"/>
  <c r="R31" i="1" l="1"/>
  <c r="R33" i="1" s="1"/>
  <c r="R27" i="1"/>
  <c r="R29" i="1" s="1"/>
  <c r="I67" i="1"/>
  <c r="I69" i="1" s="1"/>
  <c r="H67" i="1"/>
  <c r="H69" i="1" s="1"/>
  <c r="G67" i="1"/>
  <c r="G69" i="1" s="1"/>
  <c r="I64" i="1"/>
  <c r="H64" i="1"/>
  <c r="G64" i="1"/>
  <c r="F64" i="1"/>
  <c r="E64" i="1"/>
  <c r="D64" i="1" l="1"/>
  <c r="D66" i="1" s="1"/>
  <c r="I66" i="1"/>
  <c r="H66" i="1"/>
  <c r="G66" i="1"/>
  <c r="F66" i="1"/>
  <c r="E66" i="1"/>
  <c r="L49" i="1" l="1"/>
  <c r="L51" i="1" s="1"/>
  <c r="L53" i="1"/>
  <c r="L55" i="1" s="1"/>
  <c r="L64" i="1"/>
  <c r="L66" i="1" s="1"/>
  <c r="L67" i="1"/>
  <c r="L69" i="1" s="1"/>
  <c r="L60" i="1"/>
  <c r="L62" i="1" s="1"/>
  <c r="L56" i="1"/>
  <c r="L58" i="1" s="1"/>
  <c r="M64" i="1" l="1"/>
  <c r="M66" i="1" s="1"/>
  <c r="M60" i="1"/>
  <c r="M62" i="1" s="1"/>
  <c r="M56" i="1"/>
  <c r="M58" i="1" s="1"/>
  <c r="M49" i="1"/>
  <c r="M51" i="1" s="1"/>
  <c r="M46" i="1"/>
  <c r="M48" i="1" s="1"/>
  <c r="M42" i="1"/>
  <c r="M44" i="1" s="1"/>
  <c r="M67" i="1"/>
  <c r="M69" i="1" s="1"/>
  <c r="M53" i="1"/>
  <c r="M55" i="1" s="1"/>
  <c r="D17" i="1"/>
  <c r="D19" i="1" s="1"/>
  <c r="G20" i="1"/>
  <c r="E56" i="1"/>
  <c r="E58" i="1" s="1"/>
  <c r="F56" i="1"/>
  <c r="F58" i="1" s="1"/>
  <c r="G56" i="1"/>
  <c r="G58" i="1" s="1"/>
  <c r="H56" i="1"/>
  <c r="H58" i="1" s="1"/>
  <c r="I56" i="1"/>
  <c r="I58" i="1" s="1"/>
  <c r="J56" i="1"/>
  <c r="J58" i="1" s="1"/>
  <c r="D56" i="1"/>
  <c r="D58" i="1" s="1"/>
  <c r="E60" i="1"/>
  <c r="E62" i="1" s="1"/>
  <c r="F60" i="1"/>
  <c r="F62" i="1" s="1"/>
  <c r="G60" i="1"/>
  <c r="G62" i="1" s="1"/>
  <c r="H60" i="1"/>
  <c r="H62" i="1" s="1"/>
  <c r="I60" i="1"/>
  <c r="I62" i="1" s="1"/>
  <c r="J60" i="1"/>
  <c r="J62" i="1" s="1"/>
  <c r="D60" i="1"/>
  <c r="D62" i="1" s="1"/>
  <c r="E53" i="1"/>
  <c r="E55" i="1" s="1"/>
  <c r="F53" i="1"/>
  <c r="F55" i="1" s="1"/>
  <c r="G53" i="1"/>
  <c r="G55" i="1" s="1"/>
  <c r="H53" i="1"/>
  <c r="H55" i="1" s="1"/>
  <c r="I53" i="1"/>
  <c r="I55" i="1" s="1"/>
  <c r="J53" i="1"/>
  <c r="J55" i="1" s="1"/>
  <c r="K53" i="1"/>
  <c r="K55" i="1" s="1"/>
  <c r="D53" i="1"/>
  <c r="D55" i="1" s="1"/>
  <c r="E27" i="1"/>
  <c r="E29" i="1" s="1"/>
  <c r="F27" i="1"/>
  <c r="F29" i="1" s="1"/>
  <c r="G27" i="1"/>
  <c r="G29" i="1" s="1"/>
  <c r="H27" i="1"/>
  <c r="H29" i="1" s="1"/>
  <c r="I27" i="1"/>
  <c r="I29" i="1" s="1"/>
  <c r="J27" i="1"/>
  <c r="J29" i="1" s="1"/>
  <c r="K27" i="1"/>
  <c r="K29" i="1" s="1"/>
  <c r="D27" i="1"/>
  <c r="D29" i="1" s="1"/>
  <c r="E49" i="1"/>
  <c r="E51" i="1" s="1"/>
  <c r="F49" i="1"/>
  <c r="F51" i="1" s="1"/>
  <c r="G49" i="1"/>
  <c r="G51" i="1" s="1"/>
  <c r="H49" i="1"/>
  <c r="H51" i="1" s="1"/>
  <c r="I49" i="1"/>
  <c r="I51" i="1" s="1"/>
  <c r="J49" i="1"/>
  <c r="K49" i="1"/>
  <c r="K51" i="1" s="1"/>
  <c r="E46" i="1"/>
  <c r="E48" i="1" s="1"/>
  <c r="F46" i="1"/>
  <c r="F48" i="1" s="1"/>
  <c r="G46" i="1"/>
  <c r="G48" i="1" s="1"/>
  <c r="H46" i="1"/>
  <c r="H48" i="1" s="1"/>
  <c r="I46" i="1"/>
  <c r="I48" i="1" s="1"/>
  <c r="J46" i="1"/>
  <c r="J48" i="1" s="1"/>
  <c r="K46" i="1"/>
  <c r="K48" i="1" s="1"/>
  <c r="E42" i="1"/>
  <c r="E44" i="1" s="1"/>
  <c r="F42" i="1"/>
  <c r="F44" i="1" s="1"/>
  <c r="G42" i="1"/>
  <c r="G44" i="1" s="1"/>
  <c r="H42" i="1"/>
  <c r="H44" i="1" s="1"/>
  <c r="I42" i="1"/>
  <c r="I44" i="1" s="1"/>
  <c r="J42" i="1"/>
  <c r="J44" i="1" s="1"/>
  <c r="K42" i="1"/>
  <c r="K44" i="1" s="1"/>
  <c r="E39" i="1"/>
  <c r="E41" i="1" s="1"/>
  <c r="F39" i="1"/>
  <c r="F41" i="1" s="1"/>
  <c r="G39" i="1"/>
  <c r="G41" i="1" s="1"/>
  <c r="H39" i="1"/>
  <c r="H41" i="1" s="1"/>
  <c r="I39" i="1"/>
  <c r="I41" i="1" s="1"/>
  <c r="J39" i="1"/>
  <c r="J41" i="1" s="1"/>
  <c r="K39" i="1"/>
  <c r="K41" i="1" s="1"/>
  <c r="L39" i="1"/>
  <c r="L41" i="1" s="1"/>
  <c r="E35" i="1"/>
  <c r="E37" i="1" s="1"/>
  <c r="F35" i="1"/>
  <c r="F37" i="1" s="1"/>
  <c r="G35" i="1"/>
  <c r="G37" i="1" s="1"/>
  <c r="H35" i="1"/>
  <c r="H37" i="1" s="1"/>
  <c r="I35" i="1"/>
  <c r="I37" i="1" s="1"/>
  <c r="J35" i="1"/>
  <c r="J37" i="1" s="1"/>
  <c r="K35" i="1"/>
  <c r="K37" i="1" s="1"/>
  <c r="D35" i="1"/>
  <c r="D37" i="1" s="1"/>
  <c r="D39" i="1"/>
  <c r="D41" i="1" s="1"/>
  <c r="D42" i="1"/>
  <c r="D44" i="1" s="1"/>
  <c r="D46" i="1"/>
  <c r="D48" i="1" s="1"/>
  <c r="D49" i="1"/>
  <c r="D51" i="1" s="1"/>
  <c r="E23" i="1"/>
  <c r="E25" i="1" s="1"/>
  <c r="F23" i="1"/>
  <c r="F25" i="1" s="1"/>
  <c r="G23" i="1"/>
  <c r="G25" i="1" s="1"/>
  <c r="H23" i="1"/>
  <c r="H25" i="1" s="1"/>
  <c r="I23" i="1"/>
  <c r="I25" i="1" s="1"/>
  <c r="J23" i="1"/>
  <c r="J25" i="1" s="1"/>
  <c r="K23" i="1"/>
  <c r="K25" i="1" s="1"/>
  <c r="D23" i="1"/>
  <c r="D25" i="1" s="1"/>
  <c r="E20" i="1"/>
  <c r="F20" i="1"/>
  <c r="H20" i="1"/>
  <c r="I20" i="1"/>
  <c r="J20" i="1"/>
  <c r="K20" i="1"/>
  <c r="D20" i="1"/>
  <c r="E17" i="1"/>
  <c r="E19" i="1" s="1"/>
  <c r="F17" i="1"/>
  <c r="F19" i="1" s="1"/>
  <c r="G17" i="1"/>
  <c r="G19" i="1" s="1"/>
  <c r="H17" i="1"/>
  <c r="H19" i="1" s="1"/>
  <c r="I17" i="1"/>
  <c r="I19" i="1" s="1"/>
  <c r="J17" i="1"/>
  <c r="J19" i="1" s="1"/>
  <c r="K17" i="1"/>
  <c r="K19" i="1" s="1"/>
  <c r="E14" i="1"/>
  <c r="E16" i="1" s="1"/>
  <c r="F14" i="1"/>
  <c r="F16" i="1" s="1"/>
  <c r="G14" i="1"/>
  <c r="G16" i="1" s="1"/>
  <c r="H14" i="1"/>
  <c r="H16" i="1" s="1"/>
  <c r="I14" i="1"/>
  <c r="I16" i="1" s="1"/>
  <c r="J14" i="1"/>
  <c r="J16" i="1" s="1"/>
  <c r="K14" i="1"/>
  <c r="K16" i="1" s="1"/>
  <c r="D14" i="1"/>
  <c r="D16" i="1" s="1"/>
  <c r="D31" i="1"/>
  <c r="D33" i="1" s="1"/>
  <c r="K31" i="1"/>
  <c r="K33" i="1" s="1"/>
  <c r="J31" i="1"/>
  <c r="J33" i="1" s="1"/>
  <c r="I31" i="1"/>
  <c r="I33" i="1" s="1"/>
  <c r="H31" i="1"/>
  <c r="H33" i="1" s="1"/>
  <c r="G31" i="1"/>
  <c r="G33" i="1" s="1"/>
  <c r="F31" i="1"/>
  <c r="F33" i="1" s="1"/>
  <c r="E31" i="1"/>
  <c r="E33" i="1" s="1"/>
  <c r="D183" i="1"/>
  <c r="E183" i="1" s="1"/>
  <c r="F183" i="1" s="1"/>
  <c r="G183" i="1" s="1"/>
  <c r="H183" i="1" s="1"/>
  <c r="I183" i="1" s="1"/>
  <c r="J183" i="1" s="1"/>
  <c r="K183" i="1" s="1"/>
  <c r="A183" i="1"/>
  <c r="A182" i="1"/>
  <c r="F182" i="1" s="1"/>
  <c r="J51" i="1"/>
  <c r="L42" i="1"/>
  <c r="L44" i="1" s="1"/>
  <c r="L27" i="1"/>
  <c r="L29" i="1" s="1"/>
  <c r="L35" i="1"/>
  <c r="L37" i="1" s="1"/>
  <c r="M20" i="1"/>
  <c r="M14" i="1"/>
  <c r="M16" i="1" s="1"/>
  <c r="M27" i="1"/>
  <c r="M29" i="1" s="1"/>
  <c r="M23" i="1"/>
  <c r="M25" i="1" s="1"/>
  <c r="O53" i="1" l="1"/>
  <c r="O55" i="1" s="1"/>
  <c r="O39" i="1"/>
  <c r="O41" i="1" s="1"/>
  <c r="O35" i="1"/>
  <c r="O37" i="1" s="1"/>
  <c r="O42" i="1"/>
  <c r="O44" i="1" s="1"/>
  <c r="O67" i="1"/>
  <c r="O69" i="1" s="1"/>
  <c r="O46" i="1"/>
  <c r="O48" i="1" s="1"/>
  <c r="O64" i="1"/>
  <c r="O66" i="1" s="1"/>
  <c r="O60" i="1"/>
  <c r="O62" i="1" s="1"/>
  <c r="O56" i="1"/>
  <c r="O58" i="1" s="1"/>
  <c r="O49" i="1"/>
  <c r="O51" i="1" s="1"/>
  <c r="N67" i="1"/>
  <c r="N69" i="1" s="1"/>
  <c r="N64" i="1"/>
  <c r="N66" i="1" s="1"/>
  <c r="N60" i="1"/>
  <c r="N62" i="1" s="1"/>
  <c r="N56" i="1"/>
  <c r="N58" i="1" s="1"/>
  <c r="N49" i="1"/>
  <c r="N51" i="1" s="1"/>
  <c r="N46" i="1"/>
  <c r="N48" i="1" s="1"/>
  <c r="N42" i="1"/>
  <c r="N44" i="1" s="1"/>
  <c r="N39" i="1"/>
  <c r="N41" i="1" s="1"/>
  <c r="N53" i="1"/>
  <c r="N55" i="1" s="1"/>
  <c r="E182" i="1"/>
  <c r="M35" i="1"/>
  <c r="M37" i="1" s="1"/>
  <c r="L17" i="1"/>
  <c r="L19" i="1" s="1"/>
  <c r="L14" i="1"/>
  <c r="L16" i="1" s="1"/>
  <c r="L31" i="1"/>
  <c r="L33" i="1" s="1"/>
  <c r="M39" i="1"/>
  <c r="M41" i="1" s="1"/>
  <c r="L20" i="1"/>
  <c r="L23" i="1"/>
  <c r="L25" i="1" s="1"/>
  <c r="D182" i="1"/>
  <c r="G182" i="1"/>
  <c r="J182" i="1"/>
  <c r="I182" i="1"/>
  <c r="K182" i="1"/>
  <c r="H182" i="1"/>
  <c r="M17" i="1"/>
  <c r="M19" i="1" s="1"/>
  <c r="M31" i="1"/>
  <c r="M33" i="1" s="1"/>
  <c r="L46" i="1"/>
  <c r="L48" i="1" s="1"/>
  <c r="P39" i="1" l="1"/>
  <c r="P41" i="1" s="1"/>
  <c r="P35" i="1"/>
  <c r="P37" i="1" s="1"/>
  <c r="P60" i="1"/>
  <c r="P62" i="1" s="1"/>
  <c r="P56" i="1"/>
  <c r="P58" i="1" s="1"/>
  <c r="P42" i="1"/>
  <c r="P44" i="1" s="1"/>
  <c r="P53" i="1"/>
  <c r="P55" i="1" s="1"/>
  <c r="P67" i="1"/>
  <c r="P69" i="1" s="1"/>
  <c r="P64" i="1"/>
  <c r="P66" i="1" s="1"/>
  <c r="P49" i="1"/>
  <c r="P51" i="1" s="1"/>
  <c r="P46" i="1"/>
  <c r="P48" i="1" s="1"/>
  <c r="N27" i="1"/>
  <c r="N29" i="1" s="1"/>
  <c r="N17" i="1"/>
  <c r="N19" i="1" s="1"/>
  <c r="N14" i="1"/>
  <c r="N16" i="1" s="1"/>
  <c r="N35" i="1"/>
  <c r="N37" i="1" s="1"/>
  <c r="N23" i="1"/>
  <c r="N25" i="1" s="1"/>
  <c r="N31" i="1"/>
  <c r="N33" i="1" s="1"/>
  <c r="N20" i="1"/>
  <c r="Q64" i="1" l="1"/>
  <c r="Q66" i="1" s="1"/>
  <c r="Q60" i="1"/>
  <c r="Q62" i="1" s="1"/>
  <c r="Q56" i="1"/>
  <c r="Q58" i="1" s="1"/>
  <c r="Q49" i="1"/>
  <c r="Q51" i="1" s="1"/>
  <c r="Q46" i="1"/>
  <c r="Q48" i="1" s="1"/>
  <c r="Q42" i="1"/>
  <c r="Q44" i="1" s="1"/>
  <c r="Q35" i="1"/>
  <c r="Q37" i="1" s="1"/>
  <c r="Q67" i="1"/>
  <c r="Q69" i="1" s="1"/>
  <c r="Q53" i="1"/>
  <c r="Q55" i="1" s="1"/>
  <c r="Q39" i="1"/>
  <c r="Q41" i="1" s="1"/>
  <c r="O17" i="1"/>
  <c r="O19" i="1" s="1"/>
  <c r="O14" i="1"/>
  <c r="O16" i="1" s="1"/>
  <c r="O27" i="1"/>
  <c r="O29" i="1" s="1"/>
  <c r="O20" i="1"/>
  <c r="O23" i="1"/>
  <c r="O25" i="1" s="1"/>
  <c r="R67" i="1" l="1"/>
  <c r="R69" i="1" s="1"/>
  <c r="R39" i="1"/>
  <c r="R41" i="1" s="1"/>
  <c r="R64" i="1"/>
  <c r="R66" i="1" s="1"/>
  <c r="R60" i="1"/>
  <c r="R62" i="1" s="1"/>
  <c r="R56" i="1"/>
  <c r="R58" i="1" s="1"/>
  <c r="R49" i="1"/>
  <c r="R51" i="1" s="1"/>
  <c r="R46" i="1"/>
  <c r="R48" i="1" s="1"/>
  <c r="R42" i="1"/>
  <c r="R44" i="1" s="1"/>
  <c r="R53" i="1"/>
  <c r="R55" i="1" s="1"/>
  <c r="R35" i="1"/>
  <c r="R37" i="1" s="1"/>
  <c r="P20" i="1"/>
  <c r="P17" i="1"/>
  <c r="P19" i="1" s="1"/>
  <c r="P14" i="1"/>
  <c r="P16" i="1" s="1"/>
  <c r="P27" i="1"/>
  <c r="P29" i="1" s="1"/>
  <c r="P23" i="1"/>
  <c r="P25" i="1" s="1"/>
  <c r="Q23" i="1" l="1"/>
  <c r="Q25" i="1" s="1"/>
  <c r="Q20" i="1"/>
  <c r="Q17" i="1"/>
  <c r="Q19" i="1" s="1"/>
  <c r="Q14" i="1"/>
  <c r="Q16" i="1" s="1"/>
  <c r="Q27" i="1"/>
  <c r="Q29" i="1" s="1"/>
  <c r="R23" i="1" l="1"/>
  <c r="R25" i="1" s="1"/>
  <c r="R14" i="1"/>
  <c r="R16" i="1" s="1"/>
  <c r="R20" i="1"/>
  <c r="R17" i="1"/>
  <c r="R19" i="1" s="1"/>
</calcChain>
</file>

<file path=xl/sharedStrings.xml><?xml version="1.0" encoding="utf-8"?>
<sst xmlns="http://schemas.openxmlformats.org/spreadsheetml/2006/main" count="354" uniqueCount="46">
  <si>
    <t>Florida's Office of Early Learning</t>
  </si>
  <si>
    <t>SLIDING FEE SCHEDULE</t>
  </si>
  <si>
    <t>Instructions</t>
  </si>
  <si>
    <t>85% SMI</t>
  </si>
  <si>
    <t xml:space="preserve">The 85% of the SMI, that is included in the red font under each family size, is the exit threshold. As a family size increases, the SMI becomes lower than the FPL. Even though this happens, the SMI indicated on the sliding fee scale will be used as the exit threshold for that particular family size. </t>
  </si>
  <si>
    <t>BG8-ECON, CCPP-PI</t>
  </si>
  <si>
    <t>TCA Clients</t>
  </si>
  <si>
    <t>Income may exceed 85% of SMI as long as it remains below 185% of FPL</t>
  </si>
  <si>
    <t>BG3-TCAN, BG3W-TCAW, WRC-RC</t>
  </si>
  <si>
    <t xml:space="preserve">TANF </t>
  </si>
  <si>
    <t>Income may exceed 85% of SMI as long as it remains below 200% of FPL.  If income increases above 200% FPL, they can be moved to BG8 until they reach the CCDF exit threshold of above 85% SMI.</t>
  </si>
  <si>
    <t>BG3AP-APP, BG3-28A, BG5-TCC</t>
  </si>
  <si>
    <t>At-risk and special needs</t>
  </si>
  <si>
    <t>Eligibility is not dependent on family income.  Sliding Fee Scale will assist in setting parent fee.</t>
  </si>
  <si>
    <t>BG3R-RCG; BG1-IN, -OUT, -14R, -13, -11, -FAM, -HOME, -11D; CF-SN</t>
  </si>
  <si>
    <t/>
  </si>
  <si>
    <t>Sliding Fee Scale for</t>
  </si>
  <si>
    <t>Florida's Gateway</t>
  </si>
  <si>
    <t>Coalition</t>
  </si>
  <si>
    <t xml:space="preserve">Effective  date </t>
  </si>
  <si>
    <t>July 1, 2020</t>
  </si>
  <si>
    <t>DAILY FEE</t>
  </si>
  <si>
    <t xml:space="preserve">   ------- Annual Gross Income - Number of persons in Family -------</t>
  </si>
  <si>
    <t>=</t>
  </si>
  <si>
    <r>
      <t xml:space="preserve">FPL as indicated unless exceeds </t>
    </r>
    <r>
      <rPr>
        <b/>
        <sz val="12"/>
        <color rgb="FFFF0000"/>
        <rFont val="Helv"/>
      </rPr>
      <t>85% SMI</t>
    </r>
  </si>
  <si>
    <t>Full-Time</t>
  </si>
  <si>
    <t>Part-Time</t>
  </si>
  <si>
    <t>-</t>
  </si>
  <si>
    <t>50%FPL</t>
  </si>
  <si>
    <t>75%FPL</t>
  </si>
  <si>
    <t>FPL</t>
  </si>
  <si>
    <t>150%FPL</t>
  </si>
  <si>
    <t>185%FPL</t>
  </si>
  <si>
    <t>200%FPL</t>
  </si>
  <si>
    <t>Parents receiving hourly care pay up to the part time fee.</t>
  </si>
  <si>
    <t>Povertly Level (FPL) effective January 17, 2020</t>
  </si>
  <si>
    <t>Note: 10% Parent Fee was calculated using 260 days.</t>
  </si>
  <si>
    <t>LIHEAP</t>
  </si>
  <si>
    <t>IM 2019-02 State Median Income Estimates</t>
  </si>
  <si>
    <t>Refer to 6M-4.400, F.A.C.</t>
  </si>
  <si>
    <t>Income</t>
  </si>
  <si>
    <t>85% State Median Income:Upper threshold for eligibility</t>
  </si>
  <si>
    <r>
      <t xml:space="preserve">Please answer the following questions:
(1) If there is a sibling discount what is the percentage? </t>
    </r>
    <r>
      <rPr>
        <b/>
        <sz val="10"/>
        <rFont val="Helv"/>
      </rPr>
      <t>Yes, there is a sibling discount. The youngest child receives the highest fee and additional sibling fees are half of the FT fee assessed to the youngest child.</t>
    </r>
    <r>
      <rPr>
        <sz val="12"/>
        <color rgb="FF0070C0"/>
        <rFont val="Helv"/>
      </rPr>
      <t xml:space="preserve">
(2) If any family pays more than 10% of their gross income for child care, please complete and attach the justification form that explains how the fees will not limit parent access to services.                                                                                                                    (3) Describe at what points during the year school age schedules are adjusted. For example, beginning of summer, end of summer, spring break, etc. </t>
    </r>
  </si>
  <si>
    <t>Original CYF</t>
  </si>
  <si>
    <t>Chart Data</t>
  </si>
  <si>
    <t xml:space="preserve">   INFANT AND PRESCHOOL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</si>
</sst>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numFmt numFmtId="165" formatCode="0.00_)"/>
    <numFmt numFmtId="166" formatCode="General_)"/>
    <numFmt numFmtId="167" formatCode="0,000_)"/>
  </numFmts>
  <fonts count="17">
    <font>
      <sz val="12"/>
      <name val="Helv"/>
    </font>
    <font>
      <sz val="12"/>
      <color indexed="12"/>
      <name val="Helv"/>
    </font>
    <font>
      <b/>
      <sz val="18"/>
      <name val="Times New Roman"/>
      <family val="1"/>
    </font>
    <font>
      <b/>
      <sz val="12"/>
      <color indexed="12"/>
      <name val="Helv"/>
    </font>
    <font>
      <b/>
      <sz val="12"/>
      <name val="Helv"/>
    </font>
    <font>
      <b/>
      <sz val="14"/>
      <name val="Helv"/>
    </font>
    <font>
      <strike/>
      <sz val="12"/>
      <name val="Helv"/>
    </font>
    <font>
      <strike/>
      <sz val="12"/>
      <color indexed="12"/>
      <name val="Helv"/>
    </font>
    <font>
      <b/>
      <sz val="24"/>
      <name val="Helv"/>
    </font>
    <font>
      <sz val="12"/>
      <name val="Helv"/>
    </font>
    <font>
      <b/>
      <sz val="11"/>
      <name val="Helv"/>
    </font>
    <font>
      <sz val="12"/>
      <color rgb="FFFF0000"/>
      <name val="Helv"/>
    </font>
    <font>
      <b/>
      <sz val="12"/>
      <color rgb="FFFF0000"/>
      <name val="Helv"/>
    </font>
    <font>
      <sz val="12"/>
      <color rgb="FF0070C0"/>
      <name val="Helv"/>
    </font>
    <font>
      <sz val="11"/>
      <name val="Times New Roman"/>
      <family val="1"/>
    </font>
    <font>
      <b/>
      <sz val="12"/>
      <color rgb="FF0070C0"/>
      <name val="Helv"/>
    </font>
    <font>
      <b/>
      <sz val="10"/>
      <name val="Helv"/>
    </font>
  </fonts>
  <fills count="8">
    <fill>
      <patternFill patternType="none"/>
    </fill>
    <fill>
      <patternFill patternType="gray125"/>
    </fill>
    <fill>
      <patternFill patternType="solid">
        <fgColor indexed="47"/>
        <bgColor indexed="64"/>
      </patternFill>
    </fill>
    <fill>
      <patternFill patternType="solid">
        <fgColor rgb="FFFFFF00"/>
        <bgColor indexed="64"/>
      </patternFill>
    </fill>
    <fill>
      <patternFill patternType="solid">
        <fgColor theme="0"/>
        <bgColor indexed="64"/>
      </patternFill>
    </fill>
    <fill>
      <patternFill patternType="lightDown">
        <bgColor theme="0" tint="-0.24994659260841701"/>
      </patternFill>
    </fill>
    <fill>
      <patternFill patternType="solid">
        <fgColor theme="0" tint="-4.9989318521683403E-2"/>
        <bgColor indexed="64"/>
      </patternFill>
    </fill>
    <fill>
      <patternFill patternType="lightDown">
        <bgColor theme="0"/>
      </patternFill>
    </fill>
  </fills>
  <borders count="5">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166" fontId="0" fillId="0" borderId="0"/>
  </cellStyleXfs>
  <cellXfs count="96">
    <xf numFmtId="166" fontId="0" fillId="0" borderId="0" xfId="0"/>
    <xf numFmtId="39" fontId="1" fillId="0" borderId="0" xfId="0" applyNumberFormat="1" applyFont="1" applyProtection="1">
      <protection locked="0"/>
    </xf>
    <xf numFmtId="166" fontId="1" fillId="0" borderId="0" xfId="0" applyFont="1" applyProtection="1">
      <protection locked="0"/>
    </xf>
    <xf numFmtId="164" fontId="1" fillId="0" borderId="0" xfId="0" applyNumberFormat="1" applyFont="1" applyProtection="1">
      <protection locked="0"/>
    </xf>
    <xf numFmtId="165" fontId="1" fillId="0" borderId="0" xfId="0" applyNumberFormat="1" applyFont="1" applyProtection="1">
      <protection locked="0"/>
    </xf>
    <xf numFmtId="37" fontId="1" fillId="0" borderId="0" xfId="0" applyNumberFormat="1" applyFont="1" applyProtection="1">
      <protection locked="0"/>
    </xf>
    <xf numFmtId="39" fontId="1" fillId="0" borderId="0" xfId="0" applyNumberFormat="1" applyFont="1" applyAlignment="1" applyProtection="1">
      <alignment horizontal="left"/>
      <protection locked="0"/>
    </xf>
    <xf numFmtId="166" fontId="0" fillId="0" borderId="0" xfId="0" applyProtection="1"/>
    <xf numFmtId="166" fontId="1" fillId="0" borderId="0" xfId="0" applyFont="1" applyProtection="1"/>
    <xf numFmtId="166" fontId="1" fillId="0" borderId="0" xfId="0" applyFont="1" applyAlignment="1" applyProtection="1">
      <alignment horizontal="fill"/>
    </xf>
    <xf numFmtId="166" fontId="0" fillId="0" borderId="0" xfId="0" applyAlignment="1" applyProtection="1">
      <alignment horizontal="centerContinuous"/>
    </xf>
    <xf numFmtId="166" fontId="2" fillId="0" borderId="0" xfId="0" applyFont="1" applyAlignment="1" applyProtection="1">
      <alignment horizontal="centerContinuous"/>
    </xf>
    <xf numFmtId="39" fontId="1" fillId="0" borderId="0" xfId="0" applyNumberFormat="1" applyFont="1" applyProtection="1"/>
    <xf numFmtId="166" fontId="5" fillId="0" borderId="0" xfId="0" applyFont="1" applyAlignment="1" applyProtection="1">
      <alignment horizontal="centerContinuous"/>
    </xf>
    <xf numFmtId="166" fontId="3" fillId="0" borderId="0" xfId="0" applyFont="1" applyAlignment="1" applyProtection="1">
      <alignment horizontal="centerContinuous"/>
    </xf>
    <xf numFmtId="164" fontId="1" fillId="0" borderId="0" xfId="0" applyNumberFormat="1" applyFont="1" applyAlignment="1" applyProtection="1">
      <alignment horizontal="left"/>
    </xf>
    <xf numFmtId="39" fontId="1" fillId="0" borderId="0" xfId="0" applyNumberFormat="1" applyFont="1" applyAlignment="1" applyProtection="1">
      <alignment horizontal="fill"/>
    </xf>
    <xf numFmtId="39" fontId="3" fillId="0" borderId="0" xfId="0" applyNumberFormat="1" applyFont="1" applyAlignment="1" applyProtection="1">
      <alignment horizontal="left"/>
    </xf>
    <xf numFmtId="166" fontId="3" fillId="0" borderId="0" xfId="0" applyFont="1" applyAlignment="1" applyProtection="1">
      <alignment horizontal="left"/>
    </xf>
    <xf numFmtId="164" fontId="3" fillId="0" borderId="0" xfId="0" applyNumberFormat="1" applyFont="1" applyProtection="1"/>
    <xf numFmtId="164" fontId="1" fillId="0" borderId="0" xfId="0" applyNumberFormat="1" applyFont="1" applyProtection="1"/>
    <xf numFmtId="167" fontId="1" fillId="0" borderId="0" xfId="0" applyNumberFormat="1" applyFont="1" applyProtection="1"/>
    <xf numFmtId="165" fontId="1" fillId="0" borderId="0" xfId="0" applyNumberFormat="1" applyFont="1" applyAlignment="1" applyProtection="1">
      <alignment horizontal="fill"/>
    </xf>
    <xf numFmtId="167" fontId="1" fillId="0" borderId="0" xfId="0" applyNumberFormat="1" applyFont="1" applyAlignment="1" applyProtection="1">
      <alignment horizontal="fill"/>
    </xf>
    <xf numFmtId="167" fontId="1" fillId="0" borderId="0" xfId="0" applyNumberFormat="1" applyFont="1" applyAlignment="1" applyProtection="1"/>
    <xf numFmtId="167" fontId="1" fillId="0" borderId="0" xfId="0" applyNumberFormat="1" applyFont="1" applyAlignment="1" applyProtection="1">
      <alignment horizontal="right"/>
    </xf>
    <xf numFmtId="1" fontId="0" fillId="0" borderId="0" xfId="0" applyNumberFormat="1" applyAlignment="1" applyProtection="1">
      <alignment horizontal="right"/>
    </xf>
    <xf numFmtId="166" fontId="4" fillId="0" borderId="0" xfId="0" quotePrefix="1" applyFont="1" applyAlignment="1" applyProtection="1">
      <alignment horizontal="right"/>
    </xf>
    <xf numFmtId="166" fontId="0" fillId="0" borderId="0" xfId="0" quotePrefix="1" applyAlignment="1" applyProtection="1">
      <alignment horizontal="left"/>
    </xf>
    <xf numFmtId="164" fontId="3" fillId="0" borderId="0" xfId="0" quotePrefix="1" applyNumberFormat="1" applyFont="1" applyAlignment="1" applyProtection="1">
      <alignment horizontal="right"/>
    </xf>
    <xf numFmtId="166" fontId="6" fillId="0" borderId="0" xfId="0" applyFont="1" applyProtection="1"/>
    <xf numFmtId="165" fontId="7" fillId="0" borderId="0" xfId="0" applyNumberFormat="1" applyFont="1" applyProtection="1"/>
    <xf numFmtId="39" fontId="7" fillId="0" borderId="0" xfId="0" applyNumberFormat="1" applyFont="1" applyAlignment="1" applyProtection="1">
      <alignment horizontal="fill"/>
    </xf>
    <xf numFmtId="165" fontId="7" fillId="0" borderId="0" xfId="0" applyNumberFormat="1" applyFont="1" applyAlignment="1" applyProtection="1">
      <alignment horizontal="fill"/>
    </xf>
    <xf numFmtId="10" fontId="7" fillId="0" borderId="0" xfId="0" applyNumberFormat="1" applyFont="1" applyProtection="1"/>
    <xf numFmtId="166" fontId="7" fillId="0" borderId="0" xfId="0" applyFont="1" applyProtection="1"/>
    <xf numFmtId="2" fontId="7" fillId="0" borderId="0" xfId="0" applyNumberFormat="1" applyFont="1" applyAlignment="1" applyProtection="1">
      <alignment horizontal="right"/>
    </xf>
    <xf numFmtId="166" fontId="8" fillId="0" borderId="0" xfId="0" applyFont="1" applyProtection="1"/>
    <xf numFmtId="165" fontId="4" fillId="0" borderId="0" xfId="0" applyNumberFormat="1" applyFont="1" applyAlignment="1" applyProtection="1">
      <alignment horizontal="right"/>
    </xf>
    <xf numFmtId="166" fontId="0" fillId="0" borderId="0" xfId="0" applyAlignment="1">
      <alignment vertical="top"/>
    </xf>
    <xf numFmtId="166" fontId="0" fillId="0" borderId="0" xfId="0" applyAlignment="1" applyProtection="1">
      <alignment vertical="top"/>
    </xf>
    <xf numFmtId="165" fontId="4" fillId="0" borderId="0" xfId="0" applyNumberFormat="1" applyFont="1" applyAlignment="1" applyProtection="1">
      <alignment horizontal="left"/>
    </xf>
    <xf numFmtId="165" fontId="3" fillId="2" borderId="0" xfId="0" applyNumberFormat="1" applyFont="1" applyFill="1" applyBorder="1" applyProtection="1"/>
    <xf numFmtId="165" fontId="3" fillId="2" borderId="0" xfId="0" applyNumberFormat="1" applyFont="1" applyFill="1" applyProtection="1"/>
    <xf numFmtId="39" fontId="3" fillId="2" borderId="0" xfId="0" applyNumberFormat="1" applyFont="1" applyFill="1" applyProtection="1"/>
    <xf numFmtId="2" fontId="3" fillId="2" borderId="0" xfId="0" applyNumberFormat="1" applyFont="1" applyFill="1" applyAlignment="1" applyProtection="1">
      <alignment horizontal="right"/>
    </xf>
    <xf numFmtId="166" fontId="0" fillId="0" borderId="1" xfId="0" applyBorder="1" applyProtection="1"/>
    <xf numFmtId="166" fontId="4" fillId="3" borderId="0" xfId="0" applyFont="1" applyFill="1" applyAlignment="1" applyProtection="1">
      <alignment horizontal="right"/>
    </xf>
    <xf numFmtId="166" fontId="10" fillId="0" borderId="0" xfId="0" applyFont="1" applyAlignment="1" applyProtection="1">
      <alignment horizontal="right"/>
    </xf>
    <xf numFmtId="166" fontId="4" fillId="4" borderId="0" xfId="0" quotePrefix="1" applyFont="1" applyFill="1" applyAlignment="1" applyProtection="1">
      <alignment horizontal="right"/>
    </xf>
    <xf numFmtId="167" fontId="1" fillId="4" borderId="0" xfId="0" applyNumberFormat="1" applyFont="1" applyFill="1" applyAlignment="1" applyProtection="1">
      <alignment horizontal="right"/>
    </xf>
    <xf numFmtId="166" fontId="4" fillId="3" borderId="0" xfId="0" quotePrefix="1" applyFont="1" applyFill="1" applyAlignment="1" applyProtection="1">
      <alignment horizontal="right"/>
    </xf>
    <xf numFmtId="167" fontId="1" fillId="3" borderId="0" xfId="0" applyNumberFormat="1" applyFont="1" applyFill="1" applyAlignment="1" applyProtection="1">
      <alignment horizontal="right"/>
    </xf>
    <xf numFmtId="167" fontId="12" fillId="0" borderId="3" xfId="0" applyNumberFormat="1" applyFont="1" applyBorder="1" applyProtection="1"/>
    <xf numFmtId="39" fontId="12" fillId="0" borderId="3" xfId="0" applyNumberFormat="1" applyFont="1" applyBorder="1" applyProtection="1">
      <protection locked="0"/>
    </xf>
    <xf numFmtId="166" fontId="0" fillId="0" borderId="0" xfId="0" quotePrefix="1"/>
    <xf numFmtId="39" fontId="12" fillId="0" borderId="0" xfId="0" applyNumberFormat="1" applyFont="1" applyBorder="1" applyProtection="1">
      <protection locked="0"/>
    </xf>
    <xf numFmtId="164" fontId="1" fillId="0" borderId="0" xfId="0" applyNumberFormat="1" applyFont="1" applyAlignment="1" applyProtection="1">
      <alignment horizontal="center"/>
      <protection locked="0"/>
    </xf>
    <xf numFmtId="167" fontId="1" fillId="5" borderId="0" xfId="0" applyNumberFormat="1" applyFont="1" applyFill="1" applyProtection="1"/>
    <xf numFmtId="167" fontId="0" fillId="6" borderId="0" xfId="0" applyNumberFormat="1" applyFont="1" applyFill="1" applyProtection="1"/>
    <xf numFmtId="167" fontId="1" fillId="6" borderId="0" xfId="0" applyNumberFormat="1" applyFont="1" applyFill="1" applyProtection="1"/>
    <xf numFmtId="166" fontId="4" fillId="0" borderId="0" xfId="0" applyFont="1"/>
    <xf numFmtId="166" fontId="11" fillId="0" borderId="4" xfId="0" applyFont="1" applyBorder="1" applyAlignment="1">
      <alignment vertical="center"/>
    </xf>
    <xf numFmtId="166" fontId="12" fillId="0" borderId="0" xfId="0" quotePrefix="1" applyFont="1" applyAlignment="1" applyProtection="1">
      <alignment horizontal="center"/>
    </xf>
    <xf numFmtId="167" fontId="1" fillId="3" borderId="0" xfId="0" applyNumberFormat="1" applyFont="1" applyFill="1" applyProtection="1"/>
    <xf numFmtId="167" fontId="0" fillId="3" borderId="0" xfId="0" applyNumberFormat="1" applyFont="1" applyFill="1" applyProtection="1"/>
    <xf numFmtId="166" fontId="0" fillId="0" borderId="0" xfId="0" applyAlignment="1" applyProtection="1">
      <alignment horizontal="center"/>
    </xf>
    <xf numFmtId="166" fontId="14" fillId="0" borderId="4" xfId="0" applyFont="1" applyBorder="1" applyAlignment="1">
      <alignment vertical="center" wrapText="1"/>
    </xf>
    <xf numFmtId="166" fontId="4" fillId="0" borderId="0" xfId="0" applyFont="1" applyAlignment="1" applyProtection="1">
      <alignment horizontal="center"/>
    </xf>
    <xf numFmtId="166" fontId="0" fillId="0" borderId="4" xfId="0" applyBorder="1" applyAlignment="1">
      <alignment vertical="center"/>
    </xf>
    <xf numFmtId="166" fontId="0" fillId="0" borderId="4" xfId="0" applyBorder="1" applyAlignment="1">
      <alignment vertical="center" wrapText="1"/>
    </xf>
    <xf numFmtId="167" fontId="0" fillId="6" borderId="0" xfId="0" applyNumberFormat="1" applyFont="1" applyFill="1" applyAlignment="1" applyProtection="1">
      <alignment horizontal="right"/>
    </xf>
    <xf numFmtId="166" fontId="15" fillId="3" borderId="0" xfId="0" applyFont="1" applyFill="1" applyProtection="1"/>
    <xf numFmtId="164" fontId="15" fillId="3" borderId="0" xfId="0" quotePrefix="1" applyNumberFormat="1" applyFont="1" applyFill="1" applyAlignment="1" applyProtection="1">
      <alignment horizontal="right"/>
    </xf>
    <xf numFmtId="166" fontId="0" fillId="4" borderId="0" xfId="0" applyFill="1" applyProtection="1"/>
    <xf numFmtId="164" fontId="3" fillId="4" borderId="0" xfId="0" quotePrefix="1" applyNumberFormat="1" applyFont="1" applyFill="1" applyAlignment="1" applyProtection="1">
      <alignment horizontal="right"/>
    </xf>
    <xf numFmtId="166" fontId="0" fillId="4" borderId="0" xfId="0" applyFill="1"/>
    <xf numFmtId="167" fontId="12" fillId="4" borderId="3" xfId="0" applyNumberFormat="1" applyFont="1" applyFill="1" applyBorder="1" applyProtection="1"/>
    <xf numFmtId="167" fontId="12" fillId="0" borderId="0" xfId="0" applyNumberFormat="1" applyFont="1" applyBorder="1" applyProtection="1"/>
    <xf numFmtId="167" fontId="12" fillId="4" borderId="0" xfId="0" applyNumberFormat="1" applyFont="1" applyFill="1" applyBorder="1" applyProtection="1"/>
    <xf numFmtId="166" fontId="15" fillId="3" borderId="0" xfId="0" applyFont="1" applyFill="1" applyAlignment="1" applyProtection="1">
      <alignment horizontal="left"/>
    </xf>
    <xf numFmtId="166" fontId="1" fillId="4" borderId="0" xfId="0" applyFont="1" applyFill="1" applyProtection="1"/>
    <xf numFmtId="164" fontId="3" fillId="4" borderId="0" xfId="0" applyNumberFormat="1" applyFont="1" applyFill="1" applyProtection="1"/>
    <xf numFmtId="39" fontId="1" fillId="4" borderId="0" xfId="0" applyNumberFormat="1" applyFont="1" applyFill="1" applyAlignment="1" applyProtection="1">
      <alignment horizontal="fill"/>
    </xf>
    <xf numFmtId="164" fontId="1" fillId="4" borderId="0" xfId="0" applyNumberFormat="1" applyFont="1" applyFill="1" applyProtection="1"/>
    <xf numFmtId="167" fontId="1" fillId="4" borderId="0" xfId="0" applyNumberFormat="1" applyFont="1" applyFill="1" applyProtection="1"/>
    <xf numFmtId="167" fontId="1" fillId="4" borderId="0" xfId="0" applyNumberFormat="1" applyFont="1" applyFill="1" applyAlignment="1" applyProtection="1"/>
    <xf numFmtId="167" fontId="0" fillId="4" borderId="0" xfId="0" applyNumberFormat="1" applyFont="1" applyFill="1" applyProtection="1"/>
    <xf numFmtId="167" fontId="1" fillId="4" borderId="0" xfId="0" applyNumberFormat="1" applyFont="1" applyFill="1" applyAlignment="1" applyProtection="1">
      <alignment horizontal="fill"/>
    </xf>
    <xf numFmtId="167" fontId="1" fillId="7" borderId="0" xfId="0" applyNumberFormat="1" applyFont="1" applyFill="1" applyProtection="1"/>
    <xf numFmtId="167" fontId="0" fillId="4" borderId="0" xfId="0" applyNumberFormat="1" applyFont="1" applyFill="1" applyAlignment="1" applyProtection="1">
      <alignment horizontal="right"/>
    </xf>
    <xf numFmtId="166" fontId="2" fillId="0" borderId="0" xfId="0" applyFont="1" applyAlignment="1" applyProtection="1">
      <alignment horizontal="center"/>
    </xf>
    <xf numFmtId="166" fontId="13" fillId="0" borderId="0" xfId="0" applyFont="1" applyAlignment="1" applyProtection="1">
      <alignment horizontal="left" vertical="top" wrapText="1"/>
      <protection locked="0"/>
    </xf>
    <xf numFmtId="166" fontId="9" fillId="0" borderId="2" xfId="0" applyFont="1" applyBorder="1" applyAlignment="1" applyProtection="1"/>
    <xf numFmtId="166" fontId="9" fillId="0" borderId="2" xfId="0" applyFont="1" applyBorder="1" applyAlignment="1"/>
    <xf numFmtId="166" fontId="0" fillId="0" borderId="0" xfId="0" applyAlignment="1" applyProtection="1">
      <alignment horizont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292100</xdr:colOff>
      <xdr:row>11</xdr:row>
      <xdr:rowOff>0</xdr:rowOff>
    </xdr:from>
    <xdr:to>
      <xdr:col>2</xdr:col>
      <xdr:colOff>1028700</xdr:colOff>
      <xdr:row>12</xdr:row>
      <xdr:rowOff>12700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949450" y="2543175"/>
          <a:ext cx="736600" cy="212725"/>
        </a:xfrm>
        <a:prstGeom prst="rect">
          <a:avLst/>
        </a:prstGeom>
        <a:solidFill>
          <a:schemeClr val="lt1">
            <a:alpha val="0"/>
          </a:scheme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
  <sheetViews>
    <sheetView zoomScale="130" zoomScaleNormal="130" workbookViewId="0">
      <selection activeCell="B7" sqref="B7"/>
    </sheetView>
  </sheetViews>
  <sheetFormatPr defaultRowHeight="15.75"/>
  <cols>
    <col min="1" max="1" width="10.21875" bestFit="1" customWidth="1"/>
    <col min="2" max="2" width="53.21875" customWidth="1"/>
    <col min="3" max="3" width="15" customWidth="1"/>
  </cols>
  <sheetData>
    <row r="1" spans="1:5" ht="22.5">
      <c r="A1" s="91" t="s">
        <v>0</v>
      </c>
      <c r="B1" s="91"/>
      <c r="C1" s="91"/>
      <c r="D1" s="11"/>
      <c r="E1" s="11"/>
    </row>
    <row r="2" spans="1:5" ht="22.5">
      <c r="A2" s="91" t="s">
        <v>1</v>
      </c>
      <c r="B2" s="91"/>
      <c r="C2" s="91"/>
      <c r="D2" s="11"/>
      <c r="E2" s="11"/>
    </row>
    <row r="3" spans="1:5">
      <c r="B3" s="61" t="s">
        <v>2</v>
      </c>
    </row>
    <row r="4" spans="1:5" ht="78.75">
      <c r="A4" s="62" t="s">
        <v>3</v>
      </c>
      <c r="B4" s="70" t="s">
        <v>4</v>
      </c>
      <c r="C4" s="67" t="s">
        <v>5</v>
      </c>
    </row>
    <row r="5" spans="1:5" ht="31.5">
      <c r="A5" s="69" t="s">
        <v>6</v>
      </c>
      <c r="B5" s="70" t="s">
        <v>7</v>
      </c>
      <c r="C5" s="67" t="s">
        <v>8</v>
      </c>
    </row>
    <row r="6" spans="1:5" ht="46.5" customHeight="1">
      <c r="A6" s="69" t="s">
        <v>9</v>
      </c>
      <c r="B6" s="70" t="s">
        <v>10</v>
      </c>
      <c r="C6" s="67" t="s">
        <v>11</v>
      </c>
    </row>
    <row r="7" spans="1:5" ht="60">
      <c r="A7" s="70" t="s">
        <v>12</v>
      </c>
      <c r="B7" s="70" t="s">
        <v>13</v>
      </c>
      <c r="C7" s="67" t="s">
        <v>14</v>
      </c>
    </row>
  </sheetData>
  <mergeCells count="2">
    <mergeCell ref="A1:C1"/>
    <mergeCell ref="A2:C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pageSetUpPr fitToPage="1"/>
  </sheetPr>
  <dimension ref="A1:AD213"/>
  <sheetViews>
    <sheetView showGridLines="0" tabSelected="1" zoomScale="80" zoomScaleNormal="80" zoomScaleSheetLayoutView="75" workbookViewId="0">
      <selection activeCell="X20" sqref="X20"/>
    </sheetView>
  </sheetViews>
  <sheetFormatPr defaultColWidth="9.77734375" defaultRowHeight="15.75"/>
  <cols>
    <col min="1" max="1" width="10.33203125" customWidth="1"/>
    <col min="2" max="2" width="9.21875" customWidth="1"/>
    <col min="3" max="3" width="15.5546875" customWidth="1"/>
    <col min="4" max="4" width="9.6640625" customWidth="1"/>
    <col min="5" max="6" width="9.44140625" customWidth="1"/>
    <col min="7" max="7" width="9" customWidth="1"/>
    <col min="8" max="8" width="8.6640625" customWidth="1"/>
    <col min="9" max="9" width="9.33203125" customWidth="1"/>
    <col min="10" max="10" width="8.88671875" customWidth="1"/>
    <col min="11" max="11" width="9.6640625" customWidth="1"/>
    <col min="12" max="12" width="9.44140625" customWidth="1"/>
    <col min="13" max="13" width="8.88671875" customWidth="1"/>
    <col min="14" max="15" width="9.44140625" customWidth="1"/>
    <col min="16" max="16" width="9.109375" customWidth="1"/>
    <col min="17" max="17" width="8.77734375" bestFit="1" customWidth="1"/>
    <col min="18" max="18" width="9.44140625" customWidth="1"/>
  </cols>
  <sheetData>
    <row r="1" spans="1:24">
      <c r="A1" s="7"/>
      <c r="B1" s="7"/>
      <c r="C1" s="7"/>
      <c r="D1" s="8"/>
      <c r="E1" s="8"/>
      <c r="F1" s="8"/>
      <c r="G1" s="8"/>
      <c r="H1" s="8"/>
      <c r="I1" s="8"/>
      <c r="J1" s="8"/>
      <c r="K1" s="8"/>
      <c r="L1" s="8"/>
      <c r="M1" s="8"/>
      <c r="N1" s="8"/>
      <c r="O1" s="8"/>
      <c r="P1" s="8"/>
      <c r="Q1" s="8"/>
      <c r="R1" s="9" t="s">
        <v>15</v>
      </c>
      <c r="S1" s="2"/>
      <c r="T1" s="2"/>
      <c r="U1" s="2"/>
      <c r="V1" s="2"/>
      <c r="W1" s="2"/>
      <c r="X1" s="2"/>
    </row>
    <row r="2" spans="1:24">
      <c r="A2" s="41" t="s">
        <v>16</v>
      </c>
      <c r="B2" s="7"/>
      <c r="C2" s="93" t="s">
        <v>17</v>
      </c>
      <c r="D2" s="94"/>
      <c r="E2" s="94"/>
      <c r="F2" s="41" t="s">
        <v>18</v>
      </c>
      <c r="G2" s="8"/>
      <c r="H2" s="8"/>
      <c r="I2" s="8"/>
      <c r="J2" s="8"/>
      <c r="K2" s="8"/>
      <c r="L2" s="8"/>
      <c r="M2" s="8"/>
      <c r="N2" s="8"/>
      <c r="O2" s="8"/>
      <c r="P2" s="8"/>
      <c r="Q2" s="8"/>
      <c r="R2" s="9" t="s">
        <v>15</v>
      </c>
      <c r="S2" s="2"/>
      <c r="T2" s="2"/>
      <c r="U2" s="2"/>
      <c r="V2" s="2"/>
      <c r="W2" s="2"/>
      <c r="X2" s="2"/>
    </row>
    <row r="3" spans="1:24" ht="19.5" customHeight="1">
      <c r="A3" s="41" t="s">
        <v>19</v>
      </c>
      <c r="B3" s="7"/>
      <c r="C3" s="46" t="s">
        <v>20</v>
      </c>
      <c r="D3" s="8"/>
      <c r="E3" s="8"/>
      <c r="F3" s="8"/>
      <c r="G3" s="8"/>
      <c r="H3" s="8"/>
      <c r="I3" s="8"/>
      <c r="J3" s="8"/>
      <c r="K3" s="8"/>
      <c r="L3" s="8"/>
      <c r="M3" s="8"/>
      <c r="N3" s="8"/>
      <c r="O3" s="8"/>
      <c r="P3" s="8"/>
      <c r="Q3" s="8"/>
      <c r="R3" s="8"/>
      <c r="S3" s="2"/>
      <c r="T3" s="2"/>
      <c r="U3" s="2"/>
      <c r="V3" s="2"/>
      <c r="W3" s="2"/>
      <c r="X3" s="2"/>
    </row>
    <row r="4" spans="1:24" ht="23.25" customHeight="1">
      <c r="A4" s="91" t="s">
        <v>0</v>
      </c>
      <c r="B4" s="91"/>
      <c r="C4" s="91"/>
      <c r="D4" s="91"/>
      <c r="E4" s="91"/>
      <c r="F4" s="91"/>
      <c r="G4" s="91"/>
      <c r="H4" s="91"/>
      <c r="I4" s="91"/>
      <c r="J4" s="91"/>
      <c r="K4" s="91"/>
      <c r="L4" s="91"/>
      <c r="M4" s="91"/>
      <c r="N4" s="91"/>
      <c r="O4" s="91"/>
      <c r="P4" s="91"/>
      <c r="Q4" s="91"/>
      <c r="R4" s="91"/>
      <c r="S4" s="2"/>
      <c r="T4" s="2"/>
      <c r="U4" s="2"/>
      <c r="V4" s="2"/>
      <c r="W4" s="2"/>
      <c r="X4" s="2"/>
    </row>
    <row r="5" spans="1:24" ht="23.25" customHeight="1">
      <c r="A5" s="91" t="s">
        <v>1</v>
      </c>
      <c r="B5" s="91"/>
      <c r="C5" s="91"/>
      <c r="D5" s="91"/>
      <c r="E5" s="91"/>
      <c r="F5" s="91"/>
      <c r="G5" s="91"/>
      <c r="H5" s="91"/>
      <c r="I5" s="91"/>
      <c r="J5" s="91"/>
      <c r="K5" s="91"/>
      <c r="L5" s="91"/>
      <c r="M5" s="91"/>
      <c r="N5" s="91"/>
      <c r="O5" s="91"/>
      <c r="P5" s="91"/>
      <c r="Q5" s="91"/>
      <c r="R5" s="91"/>
      <c r="S5" s="2"/>
      <c r="T5" s="2"/>
      <c r="U5" s="2"/>
      <c r="V5" s="2"/>
      <c r="W5" s="2"/>
      <c r="X5" s="2"/>
    </row>
    <row r="6" spans="1:24">
      <c r="A6" s="66"/>
      <c r="B6" s="68"/>
      <c r="C6" s="66"/>
      <c r="D6" s="10"/>
      <c r="E6" s="10"/>
      <c r="F6" s="10"/>
      <c r="G6" s="10"/>
      <c r="H6" s="10"/>
      <c r="I6" s="10"/>
      <c r="J6" s="10"/>
      <c r="K6" s="10"/>
      <c r="L6" s="10"/>
      <c r="M6" s="10"/>
      <c r="N6" s="10"/>
      <c r="O6" s="10"/>
      <c r="P6" s="10"/>
      <c r="Q6" s="10"/>
      <c r="R6" s="7"/>
    </row>
    <row r="7" spans="1:24">
      <c r="A7" s="12"/>
      <c r="B7" s="8"/>
      <c r="C7" s="7"/>
      <c r="D7" s="8"/>
      <c r="E7" s="8"/>
      <c r="F7" s="8"/>
      <c r="G7" s="8"/>
      <c r="H7" s="8"/>
      <c r="I7" s="8"/>
      <c r="J7" s="8"/>
      <c r="K7" s="8"/>
      <c r="L7" s="8"/>
      <c r="M7" s="8"/>
      <c r="N7" s="8"/>
      <c r="O7" s="8"/>
      <c r="P7" s="8"/>
      <c r="Q7" s="8"/>
      <c r="R7" s="8"/>
      <c r="S7" s="2"/>
      <c r="T7" s="2"/>
      <c r="U7" s="2"/>
      <c r="V7" s="2"/>
      <c r="W7" s="2"/>
      <c r="X7" s="2"/>
    </row>
    <row r="8" spans="1:24" ht="23.25" customHeight="1">
      <c r="A8" s="13" t="s">
        <v>21</v>
      </c>
      <c r="B8" s="14"/>
      <c r="C8" s="7"/>
      <c r="D8" s="15" t="s">
        <v>22</v>
      </c>
      <c r="E8" s="8"/>
      <c r="F8" s="8"/>
      <c r="G8" s="8"/>
      <c r="H8" s="8"/>
      <c r="I8" s="8"/>
      <c r="J8" s="8"/>
      <c r="K8" s="8"/>
      <c r="L8" s="8"/>
      <c r="M8" s="8"/>
      <c r="N8" s="8"/>
      <c r="O8" s="8"/>
      <c r="P8" s="8"/>
      <c r="Q8" s="8"/>
      <c r="R8" s="8"/>
      <c r="S8" s="2"/>
      <c r="T8" s="2"/>
      <c r="U8" s="2"/>
      <c r="V8" s="2"/>
      <c r="W8" s="2"/>
      <c r="X8" s="2"/>
    </row>
    <row r="9" spans="1:24">
      <c r="A9" s="16" t="s">
        <v>23</v>
      </c>
      <c r="B9" s="16" t="s">
        <v>23</v>
      </c>
      <c r="C9" s="7"/>
      <c r="D9" s="8"/>
      <c r="E9" s="8"/>
      <c r="F9" s="8"/>
      <c r="G9" s="8"/>
      <c r="H9" s="8"/>
      <c r="I9" s="8"/>
      <c r="J9" s="8"/>
      <c r="K9" s="8"/>
      <c r="L9" s="8"/>
      <c r="M9" s="8"/>
      <c r="N9" s="8"/>
      <c r="O9" s="8"/>
      <c r="P9" s="8"/>
      <c r="Q9" s="8"/>
      <c r="R9" s="8"/>
      <c r="S9" s="2"/>
      <c r="T9" s="2"/>
      <c r="U9" s="2"/>
      <c r="V9" s="2"/>
      <c r="W9" s="2"/>
      <c r="X9" s="2"/>
    </row>
    <row r="10" spans="1:24" ht="20.25" customHeight="1">
      <c r="A10" s="16"/>
      <c r="B10" s="16"/>
      <c r="C10" s="95" t="s">
        <v>24</v>
      </c>
      <c r="D10" s="8"/>
      <c r="E10" s="81"/>
      <c r="F10" s="8"/>
      <c r="G10" s="8"/>
      <c r="H10" s="81"/>
      <c r="I10" s="8"/>
      <c r="J10" s="8"/>
      <c r="K10" s="81"/>
      <c r="L10" s="81"/>
      <c r="M10" s="8"/>
      <c r="N10" s="8"/>
      <c r="O10" s="8"/>
      <c r="P10" s="8"/>
      <c r="Q10" s="8"/>
      <c r="R10" s="8"/>
      <c r="S10" s="2"/>
      <c r="T10" s="2"/>
      <c r="U10" s="2"/>
      <c r="V10" s="2"/>
      <c r="W10" s="2"/>
      <c r="X10" s="2"/>
    </row>
    <row r="11" spans="1:24" ht="20.25" customHeight="1">
      <c r="A11" s="17" t="s">
        <v>25</v>
      </c>
      <c r="B11" s="18" t="s">
        <v>26</v>
      </c>
      <c r="C11" s="95"/>
      <c r="D11" s="19">
        <v>1</v>
      </c>
      <c r="E11" s="82">
        <v>2</v>
      </c>
      <c r="F11" s="19">
        <v>3</v>
      </c>
      <c r="G11" s="19">
        <v>4</v>
      </c>
      <c r="H11" s="82">
        <v>5</v>
      </c>
      <c r="I11" s="19">
        <v>6</v>
      </c>
      <c r="J11" s="19">
        <v>7</v>
      </c>
      <c r="K11" s="82">
        <v>8</v>
      </c>
      <c r="L11" s="82">
        <v>9</v>
      </c>
      <c r="M11" s="19">
        <v>10</v>
      </c>
      <c r="N11" s="19">
        <v>11</v>
      </c>
      <c r="O11" s="19">
        <v>12</v>
      </c>
      <c r="P11" s="19">
        <v>13</v>
      </c>
      <c r="Q11" s="19">
        <v>14</v>
      </c>
      <c r="R11" s="19">
        <v>15</v>
      </c>
      <c r="S11" s="2"/>
      <c r="T11" s="2"/>
      <c r="U11" s="2"/>
      <c r="V11" s="2"/>
      <c r="W11" s="2"/>
      <c r="X11" s="2"/>
    </row>
    <row r="12" spans="1:24">
      <c r="A12" s="16" t="s">
        <v>27</v>
      </c>
      <c r="B12" s="16" t="s">
        <v>27</v>
      </c>
      <c r="C12" s="95"/>
      <c r="D12" s="16" t="s">
        <v>27</v>
      </c>
      <c r="E12" s="83" t="s">
        <v>27</v>
      </c>
      <c r="F12" s="16" t="s">
        <v>27</v>
      </c>
      <c r="G12" s="16" t="s">
        <v>27</v>
      </c>
      <c r="H12" s="83" t="s">
        <v>27</v>
      </c>
      <c r="I12" s="16" t="s">
        <v>27</v>
      </c>
      <c r="J12" s="16" t="s">
        <v>27</v>
      </c>
      <c r="K12" s="83" t="s">
        <v>27</v>
      </c>
      <c r="L12" s="83" t="s">
        <v>27</v>
      </c>
      <c r="M12" s="16" t="s">
        <v>27</v>
      </c>
      <c r="N12" s="16"/>
      <c r="O12" s="16"/>
      <c r="P12" s="16"/>
      <c r="Q12" s="16"/>
      <c r="R12" s="16"/>
      <c r="S12" s="2"/>
      <c r="T12" s="2"/>
      <c r="U12" s="2"/>
      <c r="V12" s="2"/>
      <c r="W12" s="2"/>
      <c r="X12" s="2"/>
    </row>
    <row r="13" spans="1:24">
      <c r="A13" s="42">
        <v>2.04</v>
      </c>
      <c r="B13" s="43">
        <v>1.02</v>
      </c>
      <c r="C13" s="7"/>
      <c r="D13" s="20">
        <v>0</v>
      </c>
      <c r="E13" s="84">
        <v>0</v>
      </c>
      <c r="F13" s="20">
        <v>0</v>
      </c>
      <c r="G13" s="20">
        <v>0</v>
      </c>
      <c r="H13" s="84">
        <v>0</v>
      </c>
      <c r="I13" s="20">
        <v>0</v>
      </c>
      <c r="J13" s="20">
        <v>0</v>
      </c>
      <c r="K13" s="84">
        <v>0</v>
      </c>
      <c r="L13" s="84">
        <v>0</v>
      </c>
      <c r="M13" s="20">
        <v>0</v>
      </c>
      <c r="N13" s="20">
        <v>0</v>
      </c>
      <c r="O13" s="20">
        <v>0</v>
      </c>
      <c r="P13" s="20">
        <v>0</v>
      </c>
      <c r="Q13" s="20">
        <v>0</v>
      </c>
      <c r="R13" s="20">
        <v>0</v>
      </c>
    </row>
    <row r="14" spans="1:24">
      <c r="A14" s="30"/>
      <c r="B14" s="31"/>
      <c r="C14" s="27" t="s">
        <v>28</v>
      </c>
      <c r="D14" s="21">
        <f t="shared" ref="D14:R14" si="0">0.5*D22</f>
        <v>6380</v>
      </c>
      <c r="E14" s="85">
        <f t="shared" si="0"/>
        <v>8620</v>
      </c>
      <c r="F14" s="21">
        <f t="shared" si="0"/>
        <v>10860</v>
      </c>
      <c r="G14" s="21">
        <f t="shared" si="0"/>
        <v>13100</v>
      </c>
      <c r="H14" s="85">
        <f t="shared" si="0"/>
        <v>15340</v>
      </c>
      <c r="I14" s="21">
        <f t="shared" si="0"/>
        <v>17580</v>
      </c>
      <c r="J14" s="21">
        <f t="shared" si="0"/>
        <v>19820</v>
      </c>
      <c r="K14" s="85">
        <f t="shared" si="0"/>
        <v>22060</v>
      </c>
      <c r="L14" s="85">
        <f t="shared" si="0"/>
        <v>24300</v>
      </c>
      <c r="M14" s="21">
        <f t="shared" si="0"/>
        <v>26540</v>
      </c>
      <c r="N14" s="21">
        <f t="shared" si="0"/>
        <v>28780</v>
      </c>
      <c r="O14" s="21">
        <f t="shared" si="0"/>
        <v>31020</v>
      </c>
      <c r="P14" s="21">
        <f t="shared" si="0"/>
        <v>33260</v>
      </c>
      <c r="Q14" s="21">
        <f t="shared" si="0"/>
        <v>35500</v>
      </c>
      <c r="R14" s="21">
        <f t="shared" si="0"/>
        <v>37740</v>
      </c>
    </row>
    <row r="15" spans="1:24">
      <c r="A15" s="32" t="s">
        <v>27</v>
      </c>
      <c r="B15" s="33" t="s">
        <v>27</v>
      </c>
      <c r="C15" s="7"/>
      <c r="D15" s="23" t="s">
        <v>27</v>
      </c>
      <c r="E15" s="88" t="s">
        <v>27</v>
      </c>
      <c r="F15" s="23" t="s">
        <v>27</v>
      </c>
      <c r="G15" s="23" t="s">
        <v>27</v>
      </c>
      <c r="H15" s="88" t="s">
        <v>27</v>
      </c>
      <c r="I15" s="23" t="s">
        <v>27</v>
      </c>
      <c r="J15" s="23" t="s">
        <v>27</v>
      </c>
      <c r="K15" s="83" t="s">
        <v>27</v>
      </c>
      <c r="L15" s="83" t="s">
        <v>27</v>
      </c>
      <c r="M15" s="16" t="s">
        <v>27</v>
      </c>
      <c r="N15" s="16" t="s">
        <v>27</v>
      </c>
      <c r="O15" s="16" t="s">
        <v>27</v>
      </c>
      <c r="P15" s="16" t="s">
        <v>27</v>
      </c>
      <c r="Q15" s="16" t="s">
        <v>27</v>
      </c>
      <c r="R15" s="16" t="s">
        <v>27</v>
      </c>
    </row>
    <row r="16" spans="1:24">
      <c r="A16" s="44">
        <v>3.04</v>
      </c>
      <c r="B16" s="43">
        <v>1.52</v>
      </c>
      <c r="C16" s="7"/>
      <c r="D16" s="21">
        <f t="shared" ref="D16:R16" si="1">D14+1</f>
        <v>6381</v>
      </c>
      <c r="E16" s="85">
        <f t="shared" si="1"/>
        <v>8621</v>
      </c>
      <c r="F16" s="21">
        <f t="shared" si="1"/>
        <v>10861</v>
      </c>
      <c r="G16" s="21">
        <f t="shared" si="1"/>
        <v>13101</v>
      </c>
      <c r="H16" s="85">
        <f t="shared" si="1"/>
        <v>15341</v>
      </c>
      <c r="I16" s="21">
        <f t="shared" si="1"/>
        <v>17581</v>
      </c>
      <c r="J16" s="21">
        <f t="shared" si="1"/>
        <v>19821</v>
      </c>
      <c r="K16" s="85">
        <f t="shared" si="1"/>
        <v>22061</v>
      </c>
      <c r="L16" s="85">
        <f t="shared" si="1"/>
        <v>24301</v>
      </c>
      <c r="M16" s="21">
        <f t="shared" si="1"/>
        <v>26541</v>
      </c>
      <c r="N16" s="21">
        <f t="shared" si="1"/>
        <v>28781</v>
      </c>
      <c r="O16" s="21">
        <f t="shared" si="1"/>
        <v>31021</v>
      </c>
      <c r="P16" s="21">
        <f t="shared" si="1"/>
        <v>33261</v>
      </c>
      <c r="Q16" s="21">
        <f t="shared" si="1"/>
        <v>35501</v>
      </c>
      <c r="R16" s="21">
        <f t="shared" si="1"/>
        <v>37741</v>
      </c>
    </row>
    <row r="17" spans="1:24">
      <c r="A17" s="30"/>
      <c r="B17" s="31"/>
      <c r="C17" s="27" t="s">
        <v>29</v>
      </c>
      <c r="D17" s="24">
        <f>0.75*D22</f>
        <v>9570</v>
      </c>
      <c r="E17" s="86">
        <f t="shared" ref="E17:R17" si="2">0.75*E22</f>
        <v>12930</v>
      </c>
      <c r="F17" s="24">
        <f t="shared" si="2"/>
        <v>16290</v>
      </c>
      <c r="G17" s="24">
        <f t="shared" si="2"/>
        <v>19650</v>
      </c>
      <c r="H17" s="86">
        <f t="shared" si="2"/>
        <v>23010</v>
      </c>
      <c r="I17" s="24">
        <f t="shared" si="2"/>
        <v>26370</v>
      </c>
      <c r="J17" s="24">
        <f t="shared" si="2"/>
        <v>29730</v>
      </c>
      <c r="K17" s="86">
        <f t="shared" si="2"/>
        <v>33090</v>
      </c>
      <c r="L17" s="86">
        <f t="shared" si="2"/>
        <v>36450</v>
      </c>
      <c r="M17" s="24">
        <f t="shared" si="2"/>
        <v>39810</v>
      </c>
      <c r="N17" s="24">
        <f t="shared" si="2"/>
        <v>43170</v>
      </c>
      <c r="O17" s="24">
        <f t="shared" si="2"/>
        <v>46530</v>
      </c>
      <c r="P17" s="24">
        <f t="shared" si="2"/>
        <v>49890</v>
      </c>
      <c r="Q17" s="24">
        <f t="shared" si="2"/>
        <v>53250</v>
      </c>
      <c r="R17" s="24">
        <f t="shared" si="2"/>
        <v>56610</v>
      </c>
    </row>
    <row r="18" spans="1:24">
      <c r="A18" s="32" t="s">
        <v>27</v>
      </c>
      <c r="B18" s="33" t="s">
        <v>27</v>
      </c>
      <c r="C18" s="7"/>
      <c r="D18" s="23" t="s">
        <v>27</v>
      </c>
      <c r="E18" s="88" t="s">
        <v>27</v>
      </c>
      <c r="F18" s="23" t="s">
        <v>27</v>
      </c>
      <c r="G18" s="23" t="s">
        <v>27</v>
      </c>
      <c r="H18" s="88" t="s">
        <v>27</v>
      </c>
      <c r="I18" s="23" t="s">
        <v>27</v>
      </c>
      <c r="J18" s="23" t="s">
        <v>27</v>
      </c>
      <c r="K18" s="83" t="s">
        <v>27</v>
      </c>
      <c r="L18" s="83" t="s">
        <v>27</v>
      </c>
      <c r="M18" s="16" t="s">
        <v>27</v>
      </c>
      <c r="N18" s="16" t="s">
        <v>27</v>
      </c>
      <c r="O18" s="16" t="s">
        <v>27</v>
      </c>
      <c r="P18" s="16" t="s">
        <v>27</v>
      </c>
      <c r="Q18" s="16" t="s">
        <v>27</v>
      </c>
      <c r="R18" s="16" t="s">
        <v>27</v>
      </c>
    </row>
    <row r="19" spans="1:24">
      <c r="A19" s="44">
        <v>4.04</v>
      </c>
      <c r="B19" s="43">
        <v>2.02</v>
      </c>
      <c r="C19" s="7"/>
      <c r="D19" s="21">
        <f t="shared" ref="D19:R19" si="3">D17+1</f>
        <v>9571</v>
      </c>
      <c r="E19" s="85">
        <f t="shared" si="3"/>
        <v>12931</v>
      </c>
      <c r="F19" s="21">
        <f t="shared" si="3"/>
        <v>16291</v>
      </c>
      <c r="G19" s="21">
        <f t="shared" si="3"/>
        <v>19651</v>
      </c>
      <c r="H19" s="85">
        <f t="shared" si="3"/>
        <v>23011</v>
      </c>
      <c r="I19" s="21">
        <f t="shared" si="3"/>
        <v>26371</v>
      </c>
      <c r="J19" s="21">
        <f t="shared" si="3"/>
        <v>29731</v>
      </c>
      <c r="K19" s="85">
        <f t="shared" si="3"/>
        <v>33091</v>
      </c>
      <c r="L19" s="85">
        <f t="shared" si="3"/>
        <v>36451</v>
      </c>
      <c r="M19" s="21">
        <f t="shared" si="3"/>
        <v>39811</v>
      </c>
      <c r="N19" s="21">
        <f t="shared" si="3"/>
        <v>43171</v>
      </c>
      <c r="O19" s="21">
        <f t="shared" si="3"/>
        <v>46531</v>
      </c>
      <c r="P19" s="21">
        <f t="shared" si="3"/>
        <v>49891</v>
      </c>
      <c r="Q19" s="21">
        <f t="shared" si="3"/>
        <v>53251</v>
      </c>
      <c r="R19" s="21">
        <f t="shared" si="3"/>
        <v>56611</v>
      </c>
    </row>
    <row r="20" spans="1:24">
      <c r="A20" s="30"/>
      <c r="B20" s="31"/>
      <c r="C20" s="27"/>
      <c r="D20" s="21">
        <f t="shared" ref="D20:R20" si="4">D22-1</f>
        <v>12759</v>
      </c>
      <c r="E20" s="85">
        <f t="shared" si="4"/>
        <v>17239</v>
      </c>
      <c r="F20" s="21">
        <f t="shared" si="4"/>
        <v>21719</v>
      </c>
      <c r="G20" s="21">
        <f t="shared" si="4"/>
        <v>26199</v>
      </c>
      <c r="H20" s="85">
        <f t="shared" si="4"/>
        <v>30679</v>
      </c>
      <c r="I20" s="21">
        <f t="shared" si="4"/>
        <v>35159</v>
      </c>
      <c r="J20" s="21">
        <f t="shared" si="4"/>
        <v>39639</v>
      </c>
      <c r="K20" s="85">
        <f t="shared" si="4"/>
        <v>44119</v>
      </c>
      <c r="L20" s="85">
        <f t="shared" si="4"/>
        <v>48599</v>
      </c>
      <c r="M20" s="21">
        <f t="shared" si="4"/>
        <v>53079</v>
      </c>
      <c r="N20" s="21">
        <f t="shared" si="4"/>
        <v>57559</v>
      </c>
      <c r="O20" s="21">
        <f t="shared" si="4"/>
        <v>62039</v>
      </c>
      <c r="P20" s="21">
        <f t="shared" si="4"/>
        <v>66519</v>
      </c>
      <c r="Q20" s="21">
        <f t="shared" si="4"/>
        <v>70999</v>
      </c>
      <c r="R20" s="21">
        <f t="shared" si="4"/>
        <v>75479</v>
      </c>
    </row>
    <row r="21" spans="1:24">
      <c r="A21" s="32" t="s">
        <v>27</v>
      </c>
      <c r="B21" s="33" t="s">
        <v>27</v>
      </c>
      <c r="C21" s="7"/>
      <c r="D21" s="23" t="s">
        <v>27</v>
      </c>
      <c r="E21" s="88" t="s">
        <v>27</v>
      </c>
      <c r="F21" s="23" t="s">
        <v>27</v>
      </c>
      <c r="G21" s="23" t="s">
        <v>27</v>
      </c>
      <c r="H21" s="88" t="s">
        <v>27</v>
      </c>
      <c r="I21" s="23" t="s">
        <v>27</v>
      </c>
      <c r="J21" s="23" t="s">
        <v>27</v>
      </c>
      <c r="K21" s="83" t="s">
        <v>27</v>
      </c>
      <c r="L21" s="83" t="s">
        <v>27</v>
      </c>
      <c r="M21" s="16" t="s">
        <v>27</v>
      </c>
      <c r="N21" s="16"/>
      <c r="O21" s="16"/>
      <c r="P21" s="16"/>
      <c r="Q21" s="16"/>
      <c r="R21" s="16"/>
      <c r="S21" s="2"/>
      <c r="T21" s="2"/>
      <c r="U21" s="2"/>
      <c r="V21" s="2"/>
      <c r="W21" s="2"/>
      <c r="X21" s="2"/>
    </row>
    <row r="22" spans="1:24">
      <c r="A22" s="44">
        <v>5.04</v>
      </c>
      <c r="B22" s="43">
        <v>2.52</v>
      </c>
      <c r="C22" s="48" t="s">
        <v>30</v>
      </c>
      <c r="D22" s="21">
        <v>12760</v>
      </c>
      <c r="E22" s="85">
        <v>17240</v>
      </c>
      <c r="F22" s="21">
        <v>21720</v>
      </c>
      <c r="G22" s="21">
        <v>26200</v>
      </c>
      <c r="H22" s="85">
        <v>30680</v>
      </c>
      <c r="I22" s="21">
        <v>35160</v>
      </c>
      <c r="J22" s="21">
        <v>39640</v>
      </c>
      <c r="K22" s="85">
        <v>44120</v>
      </c>
      <c r="L22" s="85">
        <f>K22+4480</f>
        <v>48600</v>
      </c>
      <c r="M22" s="21">
        <f t="shared" ref="M22:R22" si="5">L22+4480</f>
        <v>53080</v>
      </c>
      <c r="N22" s="21">
        <f t="shared" si="5"/>
        <v>57560</v>
      </c>
      <c r="O22" s="21">
        <f t="shared" si="5"/>
        <v>62040</v>
      </c>
      <c r="P22" s="21">
        <f t="shared" si="5"/>
        <v>66520</v>
      </c>
      <c r="Q22" s="21">
        <f t="shared" si="5"/>
        <v>71000</v>
      </c>
      <c r="R22" s="21">
        <f t="shared" si="5"/>
        <v>75480</v>
      </c>
      <c r="S22" s="2"/>
      <c r="T22" s="2"/>
      <c r="U22" s="2"/>
      <c r="V22" s="2"/>
      <c r="W22" s="2"/>
      <c r="X22" s="2"/>
    </row>
    <row r="23" spans="1:24">
      <c r="A23" s="34"/>
      <c r="B23" s="31"/>
      <c r="C23" s="7"/>
      <c r="D23" s="21">
        <f t="shared" ref="D23:R23" si="6">1.1667*D22</f>
        <v>14887.092000000001</v>
      </c>
      <c r="E23" s="85">
        <f t="shared" si="6"/>
        <v>20113.907999999999</v>
      </c>
      <c r="F23" s="21">
        <f t="shared" si="6"/>
        <v>25340.724000000002</v>
      </c>
      <c r="G23" s="21">
        <f t="shared" si="6"/>
        <v>30567.54</v>
      </c>
      <c r="H23" s="85">
        <f t="shared" si="6"/>
        <v>35794.356</v>
      </c>
      <c r="I23" s="21">
        <f t="shared" si="6"/>
        <v>41021.172000000006</v>
      </c>
      <c r="J23" s="21">
        <f t="shared" si="6"/>
        <v>46247.988000000005</v>
      </c>
      <c r="K23" s="85">
        <f t="shared" si="6"/>
        <v>51474.804000000004</v>
      </c>
      <c r="L23" s="85">
        <f t="shared" si="6"/>
        <v>56701.62</v>
      </c>
      <c r="M23" s="21">
        <f t="shared" si="6"/>
        <v>61928.436000000002</v>
      </c>
      <c r="N23" s="21">
        <f t="shared" si="6"/>
        <v>67155.252000000008</v>
      </c>
      <c r="O23" s="21">
        <f t="shared" si="6"/>
        <v>72382.067999999999</v>
      </c>
      <c r="P23" s="21">
        <f t="shared" si="6"/>
        <v>77608.884000000005</v>
      </c>
      <c r="Q23" s="21">
        <f t="shared" si="6"/>
        <v>82835.700000000012</v>
      </c>
      <c r="R23" s="21">
        <f t="shared" si="6"/>
        <v>88062.516000000003</v>
      </c>
      <c r="S23" s="2"/>
      <c r="T23" s="2"/>
      <c r="U23" s="2"/>
      <c r="V23" s="2"/>
      <c r="W23" s="2"/>
      <c r="X23" s="2"/>
    </row>
    <row r="24" spans="1:24">
      <c r="A24" s="32" t="s">
        <v>27</v>
      </c>
      <c r="B24" s="33" t="s">
        <v>27</v>
      </c>
      <c r="C24" s="7"/>
      <c r="D24" s="23" t="s">
        <v>27</v>
      </c>
      <c r="E24" s="88" t="s">
        <v>27</v>
      </c>
      <c r="F24" s="23" t="s">
        <v>27</v>
      </c>
      <c r="G24" s="23" t="s">
        <v>27</v>
      </c>
      <c r="H24" s="88" t="s">
        <v>27</v>
      </c>
      <c r="I24" s="23" t="s">
        <v>27</v>
      </c>
      <c r="J24" s="23" t="s">
        <v>27</v>
      </c>
      <c r="K24" s="83" t="s">
        <v>27</v>
      </c>
      <c r="L24" s="83" t="s">
        <v>27</v>
      </c>
      <c r="M24" s="16" t="s">
        <v>27</v>
      </c>
      <c r="N24" s="16" t="s">
        <v>27</v>
      </c>
      <c r="O24" s="16" t="s">
        <v>27</v>
      </c>
      <c r="P24" s="16" t="s">
        <v>27</v>
      </c>
      <c r="Q24" s="16" t="s">
        <v>27</v>
      </c>
      <c r="R24" s="16" t="s">
        <v>27</v>
      </c>
      <c r="S24" s="2"/>
      <c r="T24" s="2"/>
      <c r="U24" s="2"/>
      <c r="V24" s="2"/>
      <c r="W24" s="2"/>
      <c r="X24" s="2"/>
    </row>
    <row r="25" spans="1:24" ht="16.5" thickBot="1">
      <c r="A25" s="44">
        <v>6.04</v>
      </c>
      <c r="B25" s="43">
        <v>3.02</v>
      </c>
      <c r="C25" s="7"/>
      <c r="D25" s="21">
        <f t="shared" ref="D25:R25" si="7">D23+1</f>
        <v>14888.092000000001</v>
      </c>
      <c r="E25" s="85">
        <f t="shared" si="7"/>
        <v>20114.907999999999</v>
      </c>
      <c r="F25" s="21">
        <f t="shared" si="7"/>
        <v>25341.724000000002</v>
      </c>
      <c r="G25" s="21">
        <f t="shared" si="7"/>
        <v>30568.54</v>
      </c>
      <c r="H25" s="85">
        <f t="shared" si="7"/>
        <v>35795.356</v>
      </c>
      <c r="I25" s="21">
        <f t="shared" si="7"/>
        <v>41022.172000000006</v>
      </c>
      <c r="J25" s="21">
        <f t="shared" si="7"/>
        <v>46248.988000000005</v>
      </c>
      <c r="K25" s="85">
        <f t="shared" si="7"/>
        <v>51475.804000000004</v>
      </c>
      <c r="L25" s="85">
        <f t="shared" si="7"/>
        <v>56702.62</v>
      </c>
      <c r="M25" s="21">
        <f t="shared" si="7"/>
        <v>61929.436000000002</v>
      </c>
      <c r="N25" s="21">
        <f t="shared" si="7"/>
        <v>67156.252000000008</v>
      </c>
      <c r="O25" s="21">
        <f t="shared" si="7"/>
        <v>72383.067999999999</v>
      </c>
      <c r="P25" s="21">
        <f t="shared" si="7"/>
        <v>77609.884000000005</v>
      </c>
      <c r="Q25" s="21">
        <f t="shared" si="7"/>
        <v>82836.700000000012</v>
      </c>
      <c r="R25" s="21">
        <f t="shared" si="7"/>
        <v>88063.516000000003</v>
      </c>
      <c r="S25" s="2"/>
      <c r="T25" s="2"/>
      <c r="U25" s="2"/>
      <c r="V25" s="2"/>
      <c r="W25" s="2"/>
      <c r="X25" s="2"/>
    </row>
    <row r="26" spans="1:24" ht="16.5" thickBot="1">
      <c r="A26" s="44"/>
      <c r="B26" s="43"/>
      <c r="C26" s="63" t="s">
        <v>3</v>
      </c>
      <c r="D26" s="21"/>
      <c r="E26" s="85"/>
      <c r="F26" s="21"/>
      <c r="G26" s="21"/>
      <c r="H26" s="85"/>
      <c r="I26" s="21"/>
      <c r="J26" s="21"/>
      <c r="K26" s="85"/>
      <c r="L26" s="85"/>
      <c r="M26" s="21"/>
      <c r="N26" s="21"/>
      <c r="O26" s="21"/>
      <c r="P26" s="21"/>
      <c r="Q26" s="79"/>
      <c r="R26" s="77">
        <v>99567.71</v>
      </c>
      <c r="S26" s="2"/>
      <c r="T26" s="2"/>
      <c r="U26" s="2"/>
      <c r="V26" s="2"/>
      <c r="W26" s="2"/>
      <c r="X26" s="2"/>
    </row>
    <row r="27" spans="1:24">
      <c r="A27" s="34"/>
      <c r="B27" s="31"/>
      <c r="C27" s="7"/>
      <c r="D27" s="21">
        <f t="shared" ref="D27:Q27" si="8">1.3334*D22</f>
        <v>17014.183999999997</v>
      </c>
      <c r="E27" s="85">
        <f t="shared" si="8"/>
        <v>22987.815999999999</v>
      </c>
      <c r="F27" s="21">
        <f t="shared" si="8"/>
        <v>28961.447999999997</v>
      </c>
      <c r="G27" s="21">
        <f t="shared" si="8"/>
        <v>34935.079999999994</v>
      </c>
      <c r="H27" s="85">
        <f t="shared" si="8"/>
        <v>40908.712</v>
      </c>
      <c r="I27" s="21">
        <f t="shared" si="8"/>
        <v>46882.343999999997</v>
      </c>
      <c r="J27" s="21">
        <f t="shared" si="8"/>
        <v>52855.975999999995</v>
      </c>
      <c r="K27" s="85">
        <f t="shared" si="8"/>
        <v>58829.607999999993</v>
      </c>
      <c r="L27" s="85">
        <f t="shared" si="8"/>
        <v>64803.24</v>
      </c>
      <c r="M27" s="21">
        <f t="shared" si="8"/>
        <v>70776.871999999988</v>
      </c>
      <c r="N27" s="21">
        <f t="shared" si="8"/>
        <v>76750.504000000001</v>
      </c>
      <c r="O27" s="21">
        <f t="shared" si="8"/>
        <v>82724.135999999999</v>
      </c>
      <c r="P27" s="21">
        <f t="shared" si="8"/>
        <v>88697.767999999996</v>
      </c>
      <c r="Q27" s="21">
        <f t="shared" si="8"/>
        <v>94671.4</v>
      </c>
      <c r="R27" s="59">
        <f>1.3334*R22</f>
        <v>100645.03199999999</v>
      </c>
      <c r="S27" s="2"/>
      <c r="T27" s="2"/>
      <c r="U27" s="2"/>
      <c r="V27" s="2"/>
      <c r="W27" s="2"/>
      <c r="X27" s="2"/>
    </row>
    <row r="28" spans="1:24">
      <c r="A28" s="32" t="s">
        <v>27</v>
      </c>
      <c r="B28" s="33" t="s">
        <v>27</v>
      </c>
      <c r="C28" s="7"/>
      <c r="D28" s="23" t="s">
        <v>27</v>
      </c>
      <c r="E28" s="88" t="s">
        <v>27</v>
      </c>
      <c r="F28" s="23" t="s">
        <v>27</v>
      </c>
      <c r="G28" s="23" t="s">
        <v>27</v>
      </c>
      <c r="H28" s="88" t="s">
        <v>27</v>
      </c>
      <c r="I28" s="23" t="s">
        <v>27</v>
      </c>
      <c r="J28" s="23" t="s">
        <v>27</v>
      </c>
      <c r="K28" s="83" t="s">
        <v>27</v>
      </c>
      <c r="L28" s="83" t="s">
        <v>27</v>
      </c>
      <c r="M28" s="16" t="s">
        <v>27</v>
      </c>
      <c r="N28" s="16" t="s">
        <v>27</v>
      </c>
      <c r="O28" s="16" t="s">
        <v>27</v>
      </c>
      <c r="P28" s="16" t="s">
        <v>27</v>
      </c>
      <c r="Q28" s="16" t="s">
        <v>27</v>
      </c>
      <c r="R28" s="16" t="s">
        <v>27</v>
      </c>
      <c r="S28" s="2"/>
      <c r="T28" s="2"/>
      <c r="U28" s="2"/>
      <c r="V28" s="2"/>
      <c r="W28" s="2"/>
      <c r="X28" s="2"/>
    </row>
    <row r="29" spans="1:24" ht="16.5" thickBot="1">
      <c r="A29" s="44">
        <v>7.04</v>
      </c>
      <c r="B29" s="43">
        <v>3.52</v>
      </c>
      <c r="C29" s="7"/>
      <c r="D29" s="21">
        <f t="shared" ref="D29:R29" si="9">D27+1</f>
        <v>17015.183999999997</v>
      </c>
      <c r="E29" s="85">
        <f t="shared" si="9"/>
        <v>22988.815999999999</v>
      </c>
      <c r="F29" s="21">
        <f t="shared" si="9"/>
        <v>28962.447999999997</v>
      </c>
      <c r="G29" s="21">
        <f t="shared" si="9"/>
        <v>34936.079999999994</v>
      </c>
      <c r="H29" s="85">
        <f t="shared" si="9"/>
        <v>40909.712</v>
      </c>
      <c r="I29" s="21">
        <f t="shared" si="9"/>
        <v>46883.343999999997</v>
      </c>
      <c r="J29" s="21">
        <f t="shared" si="9"/>
        <v>52856.975999999995</v>
      </c>
      <c r="K29" s="85">
        <f t="shared" si="9"/>
        <v>58830.607999999993</v>
      </c>
      <c r="L29" s="85">
        <f t="shared" si="9"/>
        <v>64804.24</v>
      </c>
      <c r="M29" s="21">
        <f t="shared" si="9"/>
        <v>70777.871999999988</v>
      </c>
      <c r="N29" s="21">
        <f t="shared" si="9"/>
        <v>76751.504000000001</v>
      </c>
      <c r="O29" s="21">
        <f t="shared" si="9"/>
        <v>82725.135999999999</v>
      </c>
      <c r="P29" s="21">
        <f t="shared" si="9"/>
        <v>88698.767999999996</v>
      </c>
      <c r="Q29" s="21">
        <f t="shared" si="9"/>
        <v>94672.4</v>
      </c>
      <c r="R29" s="59">
        <f t="shared" si="9"/>
        <v>100646.03199999999</v>
      </c>
      <c r="S29" s="2"/>
      <c r="T29" s="2"/>
      <c r="U29" s="2"/>
      <c r="V29" s="2"/>
      <c r="W29" s="2"/>
      <c r="X29" s="2"/>
    </row>
    <row r="30" spans="1:24" ht="16.5" thickBot="1">
      <c r="A30" s="44"/>
      <c r="B30" s="43"/>
      <c r="C30" s="63" t="s">
        <v>3</v>
      </c>
      <c r="D30" s="21"/>
      <c r="E30" s="85"/>
      <c r="F30" s="21"/>
      <c r="G30" s="21"/>
      <c r="H30" s="85"/>
      <c r="I30" s="21"/>
      <c r="J30" s="21"/>
      <c r="K30" s="85"/>
      <c r="L30" s="85"/>
      <c r="M30" s="21"/>
      <c r="N30" s="21"/>
      <c r="O30" s="78"/>
      <c r="P30" s="77">
        <v>95810.44</v>
      </c>
      <c r="Q30" s="77">
        <v>97689.07</v>
      </c>
      <c r="R30" s="60"/>
      <c r="S30" s="2"/>
      <c r="T30" s="2"/>
      <c r="U30" s="2"/>
      <c r="V30" s="2"/>
      <c r="W30" s="2"/>
      <c r="X30" s="2"/>
    </row>
    <row r="31" spans="1:24">
      <c r="A31" s="34"/>
      <c r="B31" s="31"/>
      <c r="C31" s="47" t="s">
        <v>31</v>
      </c>
      <c r="D31" s="64">
        <f t="shared" ref="D31:R31" si="10">ROUND(D22*1.5,0)</f>
        <v>19140</v>
      </c>
      <c r="E31" s="85">
        <f t="shared" si="10"/>
        <v>25860</v>
      </c>
      <c r="F31" s="64">
        <f t="shared" si="10"/>
        <v>32580</v>
      </c>
      <c r="G31" s="64">
        <f t="shared" si="10"/>
        <v>39300</v>
      </c>
      <c r="H31" s="85">
        <f t="shared" si="10"/>
        <v>46020</v>
      </c>
      <c r="I31" s="64">
        <f t="shared" si="10"/>
        <v>52740</v>
      </c>
      <c r="J31" s="64">
        <f t="shared" si="10"/>
        <v>59460</v>
      </c>
      <c r="K31" s="85">
        <f t="shared" si="10"/>
        <v>66180</v>
      </c>
      <c r="L31" s="85">
        <f t="shared" si="10"/>
        <v>72900</v>
      </c>
      <c r="M31" s="64">
        <f t="shared" si="10"/>
        <v>79620</v>
      </c>
      <c r="N31" s="64">
        <f t="shared" si="10"/>
        <v>86340</v>
      </c>
      <c r="O31" s="65">
        <f t="shared" si="10"/>
        <v>93060</v>
      </c>
      <c r="P31" s="59">
        <f t="shared" si="10"/>
        <v>99780</v>
      </c>
      <c r="Q31" s="59">
        <f t="shared" si="10"/>
        <v>106500</v>
      </c>
      <c r="R31" s="59">
        <f t="shared" si="10"/>
        <v>113220</v>
      </c>
      <c r="S31" s="2"/>
      <c r="T31" s="2"/>
      <c r="U31" s="2"/>
      <c r="V31" s="2"/>
      <c r="W31" s="2"/>
      <c r="X31" s="2"/>
    </row>
    <row r="32" spans="1:24">
      <c r="A32" s="32" t="s">
        <v>27</v>
      </c>
      <c r="B32" s="33" t="s">
        <v>27</v>
      </c>
      <c r="C32" s="7"/>
      <c r="D32" s="23" t="s">
        <v>27</v>
      </c>
      <c r="E32" s="88" t="s">
        <v>27</v>
      </c>
      <c r="F32" s="23" t="s">
        <v>27</v>
      </c>
      <c r="G32" s="23" t="s">
        <v>27</v>
      </c>
      <c r="H32" s="88" t="s">
        <v>27</v>
      </c>
      <c r="I32" s="23" t="s">
        <v>27</v>
      </c>
      <c r="J32" s="23" t="s">
        <v>27</v>
      </c>
      <c r="K32" s="83" t="s">
        <v>27</v>
      </c>
      <c r="L32" s="83" t="s">
        <v>27</v>
      </c>
      <c r="M32" s="16" t="s">
        <v>27</v>
      </c>
      <c r="N32" s="16" t="s">
        <v>27</v>
      </c>
      <c r="O32" s="16" t="s">
        <v>27</v>
      </c>
      <c r="P32" s="16" t="s">
        <v>27</v>
      </c>
      <c r="Q32" s="16" t="s">
        <v>27</v>
      </c>
      <c r="R32" s="16" t="s">
        <v>27</v>
      </c>
      <c r="S32" s="2"/>
      <c r="T32" s="2"/>
      <c r="U32" s="2"/>
      <c r="V32" s="2"/>
      <c r="W32" s="2"/>
      <c r="X32" s="2"/>
    </row>
    <row r="33" spans="1:24" ht="16.5" thickBot="1">
      <c r="A33" s="44">
        <v>8.0399999999999991</v>
      </c>
      <c r="B33" s="43">
        <v>4.0199999999999996</v>
      </c>
      <c r="C33" s="7"/>
      <c r="D33" s="21">
        <f t="shared" ref="D33:R33" si="11">(D31+1)</f>
        <v>19141</v>
      </c>
      <c r="E33" s="85">
        <f t="shared" si="11"/>
        <v>25861</v>
      </c>
      <c r="F33" s="21">
        <f t="shared" si="11"/>
        <v>32581</v>
      </c>
      <c r="G33" s="21">
        <f t="shared" si="11"/>
        <v>39301</v>
      </c>
      <c r="H33" s="85">
        <f t="shared" si="11"/>
        <v>46021</v>
      </c>
      <c r="I33" s="21">
        <f t="shared" si="11"/>
        <v>52741</v>
      </c>
      <c r="J33" s="21">
        <f t="shared" si="11"/>
        <v>59461</v>
      </c>
      <c r="K33" s="85">
        <f t="shared" si="11"/>
        <v>66181</v>
      </c>
      <c r="L33" s="85">
        <f t="shared" si="11"/>
        <v>72901</v>
      </c>
      <c r="M33" s="21">
        <f t="shared" si="11"/>
        <v>79621</v>
      </c>
      <c r="N33" s="21">
        <f t="shared" si="11"/>
        <v>86341</v>
      </c>
      <c r="O33" s="59">
        <f t="shared" si="11"/>
        <v>93061</v>
      </c>
      <c r="P33" s="59">
        <f t="shared" si="11"/>
        <v>99781</v>
      </c>
      <c r="Q33" s="59">
        <f t="shared" si="11"/>
        <v>106501</v>
      </c>
      <c r="R33" s="59">
        <f t="shared" si="11"/>
        <v>113221</v>
      </c>
      <c r="S33" s="2"/>
      <c r="T33" s="2"/>
      <c r="U33" s="2"/>
      <c r="V33" s="2"/>
      <c r="W33" s="2"/>
      <c r="X33" s="2"/>
    </row>
    <row r="34" spans="1:24" ht="16.5" thickBot="1">
      <c r="A34" s="44"/>
      <c r="B34" s="43"/>
      <c r="C34" s="63" t="s">
        <v>3</v>
      </c>
      <c r="D34" s="21"/>
      <c r="E34" s="85"/>
      <c r="F34" s="21"/>
      <c r="G34" s="21"/>
      <c r="H34" s="85"/>
      <c r="I34" s="21"/>
      <c r="J34" s="21"/>
      <c r="K34" s="85"/>
      <c r="L34" s="85"/>
      <c r="M34" s="21"/>
      <c r="N34" s="21"/>
      <c r="O34" s="53">
        <v>93931.8</v>
      </c>
      <c r="P34" s="59"/>
      <c r="Q34" s="59"/>
      <c r="R34" s="59"/>
      <c r="S34" s="2"/>
      <c r="T34" s="2"/>
      <c r="U34" s="2"/>
      <c r="V34" s="2"/>
      <c r="W34" s="2"/>
      <c r="X34" s="2"/>
    </row>
    <row r="35" spans="1:24">
      <c r="A35" s="34"/>
      <c r="B35" s="31"/>
      <c r="C35" s="7"/>
      <c r="D35" s="21">
        <f t="shared" ref="D35:R35" si="12">1.5583*D22</f>
        <v>19883.907999999999</v>
      </c>
      <c r="E35" s="85">
        <f t="shared" si="12"/>
        <v>26865.092000000001</v>
      </c>
      <c r="F35" s="21">
        <f t="shared" si="12"/>
        <v>33846.275999999998</v>
      </c>
      <c r="G35" s="21">
        <f t="shared" si="12"/>
        <v>40827.46</v>
      </c>
      <c r="H35" s="85">
        <f t="shared" si="12"/>
        <v>47808.644</v>
      </c>
      <c r="I35" s="21">
        <f t="shared" si="12"/>
        <v>54789.828000000001</v>
      </c>
      <c r="J35" s="21">
        <f t="shared" si="12"/>
        <v>61771.012000000002</v>
      </c>
      <c r="K35" s="85">
        <f t="shared" si="12"/>
        <v>68752.195999999996</v>
      </c>
      <c r="L35" s="85">
        <f t="shared" si="12"/>
        <v>75733.38</v>
      </c>
      <c r="M35" s="21">
        <f t="shared" si="12"/>
        <v>82714.563999999998</v>
      </c>
      <c r="N35" s="59">
        <f t="shared" si="12"/>
        <v>89695.748000000007</v>
      </c>
      <c r="O35" s="59">
        <f t="shared" si="12"/>
        <v>96676.932000000001</v>
      </c>
      <c r="P35" s="59">
        <f t="shared" si="12"/>
        <v>103658.11599999999</v>
      </c>
      <c r="Q35" s="59">
        <f t="shared" si="12"/>
        <v>110639.3</v>
      </c>
      <c r="R35" s="59">
        <f t="shared" si="12"/>
        <v>117620.484</v>
      </c>
      <c r="S35" s="2"/>
      <c r="T35" s="2"/>
      <c r="U35" s="2"/>
      <c r="V35" s="2"/>
      <c r="W35" s="2"/>
      <c r="X35" s="2"/>
    </row>
    <row r="36" spans="1:24">
      <c r="A36" s="32" t="s">
        <v>27</v>
      </c>
      <c r="B36" s="33" t="s">
        <v>27</v>
      </c>
      <c r="C36" s="7"/>
      <c r="D36" s="23" t="s">
        <v>27</v>
      </c>
      <c r="E36" s="88" t="s">
        <v>27</v>
      </c>
      <c r="F36" s="23" t="s">
        <v>27</v>
      </c>
      <c r="G36" s="23" t="s">
        <v>27</v>
      </c>
      <c r="H36" s="88" t="s">
        <v>27</v>
      </c>
      <c r="I36" s="23" t="s">
        <v>27</v>
      </c>
      <c r="J36" s="23" t="s">
        <v>27</v>
      </c>
      <c r="K36" s="83" t="s">
        <v>27</v>
      </c>
      <c r="L36" s="83" t="s">
        <v>27</v>
      </c>
      <c r="M36" s="16" t="s">
        <v>27</v>
      </c>
      <c r="N36" s="16" t="s">
        <v>27</v>
      </c>
      <c r="O36" s="16" t="s">
        <v>27</v>
      </c>
      <c r="P36" s="16" t="s">
        <v>27</v>
      </c>
      <c r="Q36" s="16" t="s">
        <v>27</v>
      </c>
      <c r="R36" s="16" t="s">
        <v>27</v>
      </c>
      <c r="S36" s="2"/>
      <c r="T36" s="2"/>
      <c r="U36" s="2"/>
      <c r="V36" s="2"/>
      <c r="W36" s="2"/>
      <c r="X36" s="2"/>
    </row>
    <row r="37" spans="1:24" ht="16.5" thickBot="1">
      <c r="A37" s="44">
        <v>9.0399999999999991</v>
      </c>
      <c r="B37" s="43">
        <v>4.5199999999999996</v>
      </c>
      <c r="C37" s="7"/>
      <c r="D37" s="21">
        <f t="shared" ref="D37:R37" si="13">(D35+1)</f>
        <v>19884.907999999999</v>
      </c>
      <c r="E37" s="85">
        <f t="shared" si="13"/>
        <v>26866.092000000001</v>
      </c>
      <c r="F37" s="21">
        <f t="shared" si="13"/>
        <v>33847.275999999998</v>
      </c>
      <c r="G37" s="21">
        <f t="shared" si="13"/>
        <v>40828.46</v>
      </c>
      <c r="H37" s="85">
        <f t="shared" si="13"/>
        <v>47809.644</v>
      </c>
      <c r="I37" s="21">
        <f t="shared" si="13"/>
        <v>54790.828000000001</v>
      </c>
      <c r="J37" s="21">
        <f t="shared" si="13"/>
        <v>61772.012000000002</v>
      </c>
      <c r="K37" s="85">
        <f t="shared" si="13"/>
        <v>68753.195999999996</v>
      </c>
      <c r="L37" s="85">
        <f t="shared" si="13"/>
        <v>75734.38</v>
      </c>
      <c r="M37" s="21">
        <f t="shared" si="13"/>
        <v>82715.563999999998</v>
      </c>
      <c r="N37" s="59">
        <f t="shared" si="13"/>
        <v>89696.748000000007</v>
      </c>
      <c r="O37" s="59">
        <f t="shared" si="13"/>
        <v>96677.932000000001</v>
      </c>
      <c r="P37" s="59">
        <f t="shared" si="13"/>
        <v>103659.11599999999</v>
      </c>
      <c r="Q37" s="59">
        <f t="shared" si="13"/>
        <v>110640.3</v>
      </c>
      <c r="R37" s="59">
        <f t="shared" si="13"/>
        <v>117621.484</v>
      </c>
      <c r="S37" s="2"/>
      <c r="T37" s="2"/>
      <c r="U37" s="2"/>
      <c r="V37" s="2"/>
      <c r="W37" s="2"/>
      <c r="X37" s="2"/>
    </row>
    <row r="38" spans="1:24" ht="16.5" thickBot="1">
      <c r="A38" s="44"/>
      <c r="B38" s="43"/>
      <c r="C38" s="63" t="s">
        <v>3</v>
      </c>
      <c r="D38" s="21"/>
      <c r="E38" s="85"/>
      <c r="F38" s="21"/>
      <c r="G38" s="21"/>
      <c r="H38" s="85"/>
      <c r="I38" s="21"/>
      <c r="J38" s="21"/>
      <c r="K38" s="85"/>
      <c r="L38" s="85"/>
      <c r="M38" s="21"/>
      <c r="N38" s="53">
        <v>92053</v>
      </c>
      <c r="O38" s="59"/>
      <c r="P38" s="59"/>
      <c r="Q38" s="59"/>
      <c r="R38" s="59"/>
      <c r="S38" s="2"/>
      <c r="T38" s="2"/>
      <c r="U38" s="2"/>
      <c r="V38" s="2"/>
      <c r="W38" s="2"/>
      <c r="X38" s="2"/>
    </row>
    <row r="39" spans="1:24">
      <c r="A39" s="34"/>
      <c r="B39" s="31"/>
      <c r="C39" s="7"/>
      <c r="D39" s="21">
        <f t="shared" ref="D39:R39" si="14">1.6166*D22</f>
        <v>20627.815999999999</v>
      </c>
      <c r="E39" s="85">
        <f t="shared" si="14"/>
        <v>27870.184000000001</v>
      </c>
      <c r="F39" s="21">
        <f t="shared" si="14"/>
        <v>35112.552000000003</v>
      </c>
      <c r="G39" s="21">
        <f t="shared" si="14"/>
        <v>42354.92</v>
      </c>
      <c r="H39" s="85">
        <f t="shared" si="14"/>
        <v>49597.288</v>
      </c>
      <c r="I39" s="21">
        <f t="shared" si="14"/>
        <v>56839.656000000003</v>
      </c>
      <c r="J39" s="21">
        <f t="shared" si="14"/>
        <v>64082.024000000005</v>
      </c>
      <c r="K39" s="85">
        <f t="shared" si="14"/>
        <v>71324.392000000007</v>
      </c>
      <c r="L39" s="85">
        <f t="shared" si="14"/>
        <v>78566.759999999995</v>
      </c>
      <c r="M39" s="21">
        <f t="shared" si="14"/>
        <v>85809.127999999997</v>
      </c>
      <c r="N39" s="59">
        <f t="shared" si="14"/>
        <v>93051.495999999999</v>
      </c>
      <c r="O39" s="59">
        <f t="shared" si="14"/>
        <v>100293.864</v>
      </c>
      <c r="P39" s="59">
        <f t="shared" si="14"/>
        <v>107536.232</v>
      </c>
      <c r="Q39" s="59">
        <f t="shared" si="14"/>
        <v>114778.6</v>
      </c>
      <c r="R39" s="59">
        <f t="shared" si="14"/>
        <v>122020.96800000001</v>
      </c>
      <c r="S39" s="2"/>
      <c r="T39" s="2"/>
      <c r="U39" s="2"/>
      <c r="V39" s="2"/>
      <c r="W39" s="2"/>
      <c r="X39" s="2"/>
    </row>
    <row r="40" spans="1:24">
      <c r="A40" s="32" t="s">
        <v>27</v>
      </c>
      <c r="B40" s="33" t="s">
        <v>27</v>
      </c>
      <c r="C40" s="7"/>
      <c r="D40" s="23" t="s">
        <v>27</v>
      </c>
      <c r="E40" s="88" t="s">
        <v>27</v>
      </c>
      <c r="F40" s="23" t="s">
        <v>27</v>
      </c>
      <c r="G40" s="23" t="s">
        <v>27</v>
      </c>
      <c r="H40" s="88" t="s">
        <v>27</v>
      </c>
      <c r="I40" s="23" t="s">
        <v>27</v>
      </c>
      <c r="J40" s="23" t="s">
        <v>27</v>
      </c>
      <c r="K40" s="83" t="s">
        <v>27</v>
      </c>
      <c r="L40" s="83" t="s">
        <v>27</v>
      </c>
      <c r="M40" s="16" t="s">
        <v>27</v>
      </c>
      <c r="N40" s="16" t="s">
        <v>27</v>
      </c>
      <c r="O40" s="16" t="s">
        <v>27</v>
      </c>
      <c r="P40" s="16" t="s">
        <v>27</v>
      </c>
      <c r="Q40" s="16" t="s">
        <v>27</v>
      </c>
      <c r="R40" s="16" t="s">
        <v>27</v>
      </c>
      <c r="S40" s="2"/>
      <c r="T40" s="2"/>
      <c r="U40" s="2"/>
      <c r="V40" s="2"/>
      <c r="W40" s="2"/>
      <c r="X40" s="2"/>
    </row>
    <row r="41" spans="1:24">
      <c r="A41" s="44">
        <v>10.039999999999999</v>
      </c>
      <c r="B41" s="43">
        <v>5.0199999999999996</v>
      </c>
      <c r="C41" s="7"/>
      <c r="D41" s="21">
        <f t="shared" ref="D41:R41" si="15">(D39+1)</f>
        <v>20628.815999999999</v>
      </c>
      <c r="E41" s="85">
        <f t="shared" si="15"/>
        <v>27871.184000000001</v>
      </c>
      <c r="F41" s="21">
        <f t="shared" si="15"/>
        <v>35113.552000000003</v>
      </c>
      <c r="G41" s="21">
        <f t="shared" si="15"/>
        <v>42355.92</v>
      </c>
      <c r="H41" s="85">
        <f t="shared" si="15"/>
        <v>49598.288</v>
      </c>
      <c r="I41" s="21">
        <f t="shared" si="15"/>
        <v>56840.656000000003</v>
      </c>
      <c r="J41" s="21">
        <f t="shared" si="15"/>
        <v>64083.024000000005</v>
      </c>
      <c r="K41" s="85">
        <f t="shared" si="15"/>
        <v>71325.392000000007</v>
      </c>
      <c r="L41" s="85">
        <f t="shared" si="15"/>
        <v>78567.759999999995</v>
      </c>
      <c r="M41" s="21">
        <f t="shared" si="15"/>
        <v>85810.127999999997</v>
      </c>
      <c r="N41" s="59">
        <f t="shared" si="15"/>
        <v>93052.495999999999</v>
      </c>
      <c r="O41" s="59">
        <f t="shared" si="15"/>
        <v>100294.864</v>
      </c>
      <c r="P41" s="59">
        <f t="shared" si="15"/>
        <v>107537.232</v>
      </c>
      <c r="Q41" s="59">
        <f t="shared" si="15"/>
        <v>114779.6</v>
      </c>
      <c r="R41" s="59">
        <f t="shared" si="15"/>
        <v>122021.96800000001</v>
      </c>
      <c r="S41" s="2"/>
      <c r="T41" s="2"/>
      <c r="U41" s="2"/>
      <c r="V41" s="2"/>
      <c r="W41" s="2"/>
      <c r="X41" s="2"/>
    </row>
    <row r="42" spans="1:24">
      <c r="A42" s="34"/>
      <c r="B42" s="31"/>
      <c r="C42" s="7"/>
      <c r="D42" s="21">
        <f t="shared" ref="D42:R42" si="16">D22*1.6749</f>
        <v>21371.724000000002</v>
      </c>
      <c r="E42" s="85">
        <f t="shared" si="16"/>
        <v>28875.276000000002</v>
      </c>
      <c r="F42" s="21">
        <f t="shared" si="16"/>
        <v>36378.828000000001</v>
      </c>
      <c r="G42" s="21">
        <f t="shared" si="16"/>
        <v>43882.380000000005</v>
      </c>
      <c r="H42" s="85">
        <f t="shared" si="16"/>
        <v>51385.932000000001</v>
      </c>
      <c r="I42" s="21">
        <f t="shared" si="16"/>
        <v>58889.484000000004</v>
      </c>
      <c r="J42" s="21">
        <f t="shared" si="16"/>
        <v>66393.036000000007</v>
      </c>
      <c r="K42" s="85">
        <f t="shared" si="16"/>
        <v>73896.588000000003</v>
      </c>
      <c r="L42" s="85">
        <f t="shared" si="16"/>
        <v>81400.14</v>
      </c>
      <c r="M42" s="59">
        <f t="shared" si="16"/>
        <v>88903.69200000001</v>
      </c>
      <c r="N42" s="59">
        <f t="shared" si="16"/>
        <v>96407.244000000006</v>
      </c>
      <c r="O42" s="59">
        <f t="shared" si="16"/>
        <v>103910.796</v>
      </c>
      <c r="P42" s="59">
        <f t="shared" si="16"/>
        <v>111414.348</v>
      </c>
      <c r="Q42" s="59">
        <f t="shared" si="16"/>
        <v>118917.90000000001</v>
      </c>
      <c r="R42" s="59">
        <f t="shared" si="16"/>
        <v>126421.452</v>
      </c>
      <c r="S42" s="2"/>
      <c r="T42" s="2"/>
      <c r="U42" s="2"/>
      <c r="V42" s="2"/>
      <c r="W42" s="2"/>
      <c r="X42" s="2"/>
    </row>
    <row r="43" spans="1:24">
      <c r="A43" s="32" t="s">
        <v>27</v>
      </c>
      <c r="B43" s="33" t="s">
        <v>27</v>
      </c>
      <c r="C43" s="7"/>
      <c r="D43" s="23" t="s">
        <v>27</v>
      </c>
      <c r="E43" s="88" t="s">
        <v>27</v>
      </c>
      <c r="F43" s="23" t="s">
        <v>27</v>
      </c>
      <c r="G43" s="23" t="s">
        <v>27</v>
      </c>
      <c r="H43" s="88" t="s">
        <v>27</v>
      </c>
      <c r="I43" s="23" t="s">
        <v>27</v>
      </c>
      <c r="J43" s="23" t="s">
        <v>27</v>
      </c>
      <c r="K43" s="83" t="s">
        <v>27</v>
      </c>
      <c r="L43" s="83" t="s">
        <v>27</v>
      </c>
      <c r="M43" s="16" t="s">
        <v>27</v>
      </c>
      <c r="N43" s="16" t="s">
        <v>27</v>
      </c>
      <c r="O43" s="16" t="s">
        <v>27</v>
      </c>
      <c r="P43" s="16" t="s">
        <v>27</v>
      </c>
      <c r="Q43" s="16" t="s">
        <v>27</v>
      </c>
      <c r="R43" s="16" t="s">
        <v>27</v>
      </c>
      <c r="S43" s="2"/>
      <c r="T43" s="2"/>
      <c r="U43" s="2"/>
      <c r="V43" s="2"/>
      <c r="W43" s="2"/>
      <c r="X43" s="2"/>
    </row>
    <row r="44" spans="1:24" ht="16.5" thickBot="1">
      <c r="A44" s="44">
        <v>11.04</v>
      </c>
      <c r="B44" s="43">
        <v>5.52</v>
      </c>
      <c r="C44" s="7"/>
      <c r="D44" s="21">
        <f t="shared" ref="D44:R44" si="17">(D42+1)</f>
        <v>21372.724000000002</v>
      </c>
      <c r="E44" s="85">
        <f t="shared" si="17"/>
        <v>28876.276000000002</v>
      </c>
      <c r="F44" s="21">
        <f t="shared" si="17"/>
        <v>36379.828000000001</v>
      </c>
      <c r="G44" s="21">
        <f t="shared" si="17"/>
        <v>43883.380000000005</v>
      </c>
      <c r="H44" s="85">
        <f t="shared" si="17"/>
        <v>51386.932000000001</v>
      </c>
      <c r="I44" s="21">
        <f t="shared" si="17"/>
        <v>58890.484000000004</v>
      </c>
      <c r="J44" s="21">
        <f t="shared" si="17"/>
        <v>66394.036000000007</v>
      </c>
      <c r="K44" s="85">
        <f t="shared" si="17"/>
        <v>73897.588000000003</v>
      </c>
      <c r="L44" s="85">
        <f t="shared" si="17"/>
        <v>81401.14</v>
      </c>
      <c r="M44" s="59">
        <f t="shared" si="17"/>
        <v>88904.69200000001</v>
      </c>
      <c r="N44" s="59">
        <f t="shared" si="17"/>
        <v>96408.244000000006</v>
      </c>
      <c r="O44" s="59">
        <f t="shared" si="17"/>
        <v>103911.796</v>
      </c>
      <c r="P44" s="59">
        <f t="shared" si="17"/>
        <v>111415.348</v>
      </c>
      <c r="Q44" s="59">
        <f t="shared" si="17"/>
        <v>118918.90000000001</v>
      </c>
      <c r="R44" s="59">
        <f t="shared" si="17"/>
        <v>126422.452</v>
      </c>
      <c r="S44" s="2"/>
      <c r="T44" s="2"/>
      <c r="U44" s="2"/>
      <c r="V44" s="2"/>
      <c r="W44" s="2"/>
      <c r="X44" s="2"/>
    </row>
    <row r="45" spans="1:24" ht="16.5" thickBot="1">
      <c r="A45" s="44"/>
      <c r="B45" s="43"/>
      <c r="C45" s="63" t="s">
        <v>3</v>
      </c>
      <c r="D45" s="21"/>
      <c r="E45" s="85"/>
      <c r="F45" s="21"/>
      <c r="G45" s="21"/>
      <c r="H45" s="85"/>
      <c r="I45" s="21"/>
      <c r="J45" s="21"/>
      <c r="K45" s="85"/>
      <c r="L45" s="85"/>
      <c r="M45" s="53">
        <v>90174.53</v>
      </c>
      <c r="N45" s="59"/>
      <c r="O45" s="59"/>
      <c r="P45" s="59"/>
      <c r="Q45" s="59"/>
      <c r="R45" s="59"/>
      <c r="S45" s="2"/>
      <c r="T45" s="2"/>
      <c r="U45" s="2"/>
      <c r="V45" s="2"/>
      <c r="W45" s="2"/>
      <c r="X45" s="2"/>
    </row>
    <row r="46" spans="1:24">
      <c r="A46" s="34"/>
      <c r="B46" s="31"/>
      <c r="C46" s="7"/>
      <c r="D46" s="21">
        <f t="shared" ref="D46:R46" si="18">1.7332*D22</f>
        <v>22115.632000000001</v>
      </c>
      <c r="E46" s="85">
        <f t="shared" si="18"/>
        <v>29880.368000000002</v>
      </c>
      <c r="F46" s="21">
        <f t="shared" si="18"/>
        <v>37645.103999999999</v>
      </c>
      <c r="G46" s="21">
        <f t="shared" si="18"/>
        <v>45409.840000000004</v>
      </c>
      <c r="H46" s="85">
        <f t="shared" si="18"/>
        <v>53174.576000000001</v>
      </c>
      <c r="I46" s="21">
        <f t="shared" si="18"/>
        <v>60939.312000000005</v>
      </c>
      <c r="J46" s="21">
        <f t="shared" si="18"/>
        <v>68704.04800000001</v>
      </c>
      <c r="K46" s="85">
        <f t="shared" si="18"/>
        <v>76468.784</v>
      </c>
      <c r="L46" s="85">
        <f t="shared" si="18"/>
        <v>84233.52</v>
      </c>
      <c r="M46" s="59">
        <f t="shared" si="18"/>
        <v>91998.256000000008</v>
      </c>
      <c r="N46" s="59">
        <f t="shared" si="18"/>
        <v>99762.991999999998</v>
      </c>
      <c r="O46" s="59">
        <f t="shared" si="18"/>
        <v>107527.728</v>
      </c>
      <c r="P46" s="59">
        <f t="shared" si="18"/>
        <v>115292.46400000001</v>
      </c>
      <c r="Q46" s="59">
        <f t="shared" si="18"/>
        <v>123057.20000000001</v>
      </c>
      <c r="R46" s="59">
        <f t="shared" si="18"/>
        <v>130821.936</v>
      </c>
      <c r="S46" s="2"/>
      <c r="T46" s="2"/>
      <c r="U46" s="2"/>
      <c r="V46" s="2"/>
      <c r="W46" s="2"/>
      <c r="X46" s="2"/>
    </row>
    <row r="47" spans="1:24">
      <c r="A47" s="32" t="s">
        <v>27</v>
      </c>
      <c r="B47" s="33" t="s">
        <v>27</v>
      </c>
      <c r="C47" s="7"/>
      <c r="D47" s="23" t="s">
        <v>27</v>
      </c>
      <c r="E47" s="88" t="s">
        <v>27</v>
      </c>
      <c r="F47" s="23" t="s">
        <v>27</v>
      </c>
      <c r="G47" s="23" t="s">
        <v>27</v>
      </c>
      <c r="H47" s="88" t="s">
        <v>27</v>
      </c>
      <c r="I47" s="23" t="s">
        <v>27</v>
      </c>
      <c r="J47" s="23" t="s">
        <v>27</v>
      </c>
      <c r="K47" s="83" t="s">
        <v>27</v>
      </c>
      <c r="L47" s="83" t="s">
        <v>27</v>
      </c>
      <c r="M47" s="16" t="s">
        <v>27</v>
      </c>
      <c r="N47" s="16" t="s">
        <v>27</v>
      </c>
      <c r="O47" s="16" t="s">
        <v>27</v>
      </c>
      <c r="P47" s="16" t="s">
        <v>27</v>
      </c>
      <c r="Q47" s="16" t="s">
        <v>27</v>
      </c>
      <c r="R47" s="16" t="s">
        <v>27</v>
      </c>
      <c r="S47" s="2"/>
      <c r="T47" s="2"/>
      <c r="U47" s="2"/>
      <c r="V47" s="2"/>
      <c r="W47" s="2"/>
      <c r="X47" s="2"/>
    </row>
    <row r="48" spans="1:24">
      <c r="A48" s="44">
        <v>12.04</v>
      </c>
      <c r="B48" s="43">
        <v>6.02</v>
      </c>
      <c r="C48" s="7"/>
      <c r="D48" s="21">
        <f t="shared" ref="D48:R48" si="19">(D46+1)</f>
        <v>22116.632000000001</v>
      </c>
      <c r="E48" s="85">
        <f t="shared" si="19"/>
        <v>29881.368000000002</v>
      </c>
      <c r="F48" s="21">
        <f t="shared" si="19"/>
        <v>37646.103999999999</v>
      </c>
      <c r="G48" s="21">
        <f t="shared" si="19"/>
        <v>45410.840000000004</v>
      </c>
      <c r="H48" s="85">
        <f t="shared" si="19"/>
        <v>53175.576000000001</v>
      </c>
      <c r="I48" s="21">
        <f t="shared" si="19"/>
        <v>60940.312000000005</v>
      </c>
      <c r="J48" s="21">
        <f t="shared" si="19"/>
        <v>68705.04800000001</v>
      </c>
      <c r="K48" s="85">
        <f t="shared" si="19"/>
        <v>76469.784</v>
      </c>
      <c r="L48" s="85">
        <f t="shared" si="19"/>
        <v>84234.52</v>
      </c>
      <c r="M48" s="59">
        <f t="shared" si="19"/>
        <v>91999.256000000008</v>
      </c>
      <c r="N48" s="59">
        <f t="shared" si="19"/>
        <v>99763.991999999998</v>
      </c>
      <c r="O48" s="59">
        <f t="shared" si="19"/>
        <v>107528.728</v>
      </c>
      <c r="P48" s="59">
        <f t="shared" si="19"/>
        <v>115293.46400000001</v>
      </c>
      <c r="Q48" s="59">
        <f t="shared" si="19"/>
        <v>123058.20000000001</v>
      </c>
      <c r="R48" s="59">
        <f t="shared" si="19"/>
        <v>130822.936</v>
      </c>
      <c r="S48" s="2"/>
      <c r="T48" s="2"/>
      <c r="U48" s="2"/>
      <c r="V48" s="2"/>
      <c r="W48" s="2"/>
      <c r="X48" s="2"/>
    </row>
    <row r="49" spans="1:30">
      <c r="A49" s="34"/>
      <c r="B49" s="31"/>
      <c r="C49" s="7"/>
      <c r="D49" s="21">
        <f t="shared" ref="D49:R49" si="20">1.7915*D22</f>
        <v>22859.54</v>
      </c>
      <c r="E49" s="85">
        <f t="shared" si="20"/>
        <v>30885.460000000003</v>
      </c>
      <c r="F49" s="21">
        <f t="shared" si="20"/>
        <v>38911.380000000005</v>
      </c>
      <c r="G49" s="21">
        <f t="shared" si="20"/>
        <v>46937.3</v>
      </c>
      <c r="H49" s="85">
        <f t="shared" si="20"/>
        <v>54963.22</v>
      </c>
      <c r="I49" s="21">
        <f t="shared" si="20"/>
        <v>62989.140000000007</v>
      </c>
      <c r="J49" s="21">
        <f t="shared" si="20"/>
        <v>71015.06</v>
      </c>
      <c r="K49" s="85">
        <f t="shared" si="20"/>
        <v>79040.98000000001</v>
      </c>
      <c r="L49" s="87">
        <f t="shared" si="20"/>
        <v>87066.900000000009</v>
      </c>
      <c r="M49" s="59">
        <f t="shared" si="20"/>
        <v>95092.82</v>
      </c>
      <c r="N49" s="59">
        <f t="shared" si="20"/>
        <v>103118.74</v>
      </c>
      <c r="O49" s="59">
        <f t="shared" si="20"/>
        <v>111144.66</v>
      </c>
      <c r="P49" s="59">
        <f t="shared" si="20"/>
        <v>119170.58</v>
      </c>
      <c r="Q49" s="59">
        <f t="shared" si="20"/>
        <v>127196.5</v>
      </c>
      <c r="R49" s="59">
        <f t="shared" si="20"/>
        <v>135222.42000000001</v>
      </c>
      <c r="S49" s="2"/>
      <c r="T49" s="2"/>
      <c r="U49" s="2"/>
      <c r="V49" s="2"/>
      <c r="W49" s="2"/>
      <c r="X49" s="2"/>
    </row>
    <row r="50" spans="1:30">
      <c r="A50" s="32" t="s">
        <v>27</v>
      </c>
      <c r="B50" s="33" t="s">
        <v>27</v>
      </c>
      <c r="C50" s="7"/>
      <c r="D50" s="23" t="s">
        <v>27</v>
      </c>
      <c r="E50" s="88" t="s">
        <v>27</v>
      </c>
      <c r="F50" s="23" t="s">
        <v>27</v>
      </c>
      <c r="G50" s="23" t="s">
        <v>27</v>
      </c>
      <c r="H50" s="88" t="s">
        <v>27</v>
      </c>
      <c r="I50" s="23" t="s">
        <v>27</v>
      </c>
      <c r="J50" s="23" t="s">
        <v>27</v>
      </c>
      <c r="K50" s="83" t="s">
        <v>27</v>
      </c>
      <c r="L50" s="88" t="s">
        <v>27</v>
      </c>
      <c r="M50" s="16" t="s">
        <v>27</v>
      </c>
      <c r="N50" s="23" t="s">
        <v>27</v>
      </c>
      <c r="O50" s="16" t="s">
        <v>27</v>
      </c>
      <c r="P50" s="23" t="s">
        <v>27</v>
      </c>
      <c r="Q50" s="16" t="s">
        <v>27</v>
      </c>
      <c r="R50" s="23" t="s">
        <v>27</v>
      </c>
      <c r="S50" s="2"/>
      <c r="T50" s="2"/>
      <c r="U50" s="2"/>
      <c r="V50" s="2"/>
      <c r="W50" s="2"/>
      <c r="X50" s="2"/>
    </row>
    <row r="51" spans="1:30" ht="16.5" thickBot="1">
      <c r="A51" s="44">
        <v>13.04</v>
      </c>
      <c r="B51" s="43">
        <v>6.52</v>
      </c>
      <c r="C51" s="7"/>
      <c r="D51" s="21">
        <f t="shared" ref="D51:R51" si="21">(D49+1)</f>
        <v>22860.54</v>
      </c>
      <c r="E51" s="85">
        <f t="shared" si="21"/>
        <v>30886.460000000003</v>
      </c>
      <c r="F51" s="21">
        <f t="shared" si="21"/>
        <v>38912.380000000005</v>
      </c>
      <c r="G51" s="21">
        <f t="shared" si="21"/>
        <v>46938.3</v>
      </c>
      <c r="H51" s="85">
        <f t="shared" si="21"/>
        <v>54964.22</v>
      </c>
      <c r="I51" s="21">
        <f t="shared" si="21"/>
        <v>62990.140000000007</v>
      </c>
      <c r="J51" s="21">
        <f t="shared" si="21"/>
        <v>71016.06</v>
      </c>
      <c r="K51" s="85">
        <f t="shared" si="21"/>
        <v>79041.98000000001</v>
      </c>
      <c r="L51" s="87">
        <f t="shared" si="21"/>
        <v>87067.900000000009</v>
      </c>
      <c r="M51" s="59">
        <f t="shared" si="21"/>
        <v>95093.82</v>
      </c>
      <c r="N51" s="59">
        <f t="shared" si="21"/>
        <v>103119.74</v>
      </c>
      <c r="O51" s="59">
        <f t="shared" si="21"/>
        <v>111145.66</v>
      </c>
      <c r="P51" s="59">
        <f t="shared" si="21"/>
        <v>119171.58</v>
      </c>
      <c r="Q51" s="59">
        <f t="shared" si="21"/>
        <v>127197.5</v>
      </c>
      <c r="R51" s="59">
        <f t="shared" si="21"/>
        <v>135223.42000000001</v>
      </c>
      <c r="S51" s="2"/>
      <c r="T51" s="2"/>
      <c r="U51" s="2"/>
      <c r="V51" s="2"/>
      <c r="W51" s="2"/>
      <c r="X51" s="2"/>
    </row>
    <row r="52" spans="1:30" ht="16.5" thickBot="1">
      <c r="A52" s="44"/>
      <c r="B52" s="43"/>
      <c r="C52" s="63" t="s">
        <v>3</v>
      </c>
      <c r="D52" s="21"/>
      <c r="E52" s="85"/>
      <c r="F52" s="21"/>
      <c r="G52" s="21"/>
      <c r="H52" s="85"/>
      <c r="I52" s="21"/>
      <c r="J52" s="21"/>
      <c r="K52" s="85"/>
      <c r="L52" s="77">
        <v>88296</v>
      </c>
      <c r="M52" s="59"/>
      <c r="N52" s="59"/>
      <c r="O52" s="59"/>
      <c r="P52" s="59"/>
      <c r="Q52" s="59"/>
      <c r="R52" s="59"/>
      <c r="S52" s="2"/>
      <c r="T52" s="2"/>
      <c r="U52" s="2"/>
      <c r="V52" s="2"/>
      <c r="W52" s="2"/>
      <c r="X52" s="2"/>
    </row>
    <row r="53" spans="1:30">
      <c r="A53" s="34"/>
      <c r="B53" s="35"/>
      <c r="C53" s="47" t="s">
        <v>32</v>
      </c>
      <c r="D53" s="64">
        <f t="shared" ref="D53:R53" si="22">ROUND(D22*1.85,0)</f>
        <v>23606</v>
      </c>
      <c r="E53" s="85">
        <f t="shared" si="22"/>
        <v>31894</v>
      </c>
      <c r="F53" s="64">
        <f t="shared" si="22"/>
        <v>40182</v>
      </c>
      <c r="G53" s="64">
        <f t="shared" si="22"/>
        <v>48470</v>
      </c>
      <c r="H53" s="85">
        <f t="shared" si="22"/>
        <v>56758</v>
      </c>
      <c r="I53" s="64">
        <f t="shared" si="22"/>
        <v>65046</v>
      </c>
      <c r="J53" s="64">
        <f t="shared" si="22"/>
        <v>73334</v>
      </c>
      <c r="K53" s="85">
        <f t="shared" si="22"/>
        <v>81622</v>
      </c>
      <c r="L53" s="87">
        <f t="shared" si="22"/>
        <v>89910</v>
      </c>
      <c r="M53" s="59">
        <f t="shared" si="22"/>
        <v>98198</v>
      </c>
      <c r="N53" s="59">
        <f t="shared" si="22"/>
        <v>106486</v>
      </c>
      <c r="O53" s="59">
        <f t="shared" si="22"/>
        <v>114774</v>
      </c>
      <c r="P53" s="59">
        <f t="shared" si="22"/>
        <v>123062</v>
      </c>
      <c r="Q53" s="59">
        <f t="shared" si="22"/>
        <v>131350</v>
      </c>
      <c r="R53" s="59">
        <f t="shared" si="22"/>
        <v>139638</v>
      </c>
      <c r="S53" s="2"/>
      <c r="T53" s="2"/>
      <c r="U53" s="2"/>
      <c r="V53" s="2"/>
      <c r="W53" s="2"/>
      <c r="X53" s="2"/>
    </row>
    <row r="54" spans="1:30">
      <c r="A54" s="32" t="s">
        <v>27</v>
      </c>
      <c r="B54" s="32" t="s">
        <v>27</v>
      </c>
      <c r="C54" s="7"/>
      <c r="D54" s="23" t="s">
        <v>27</v>
      </c>
      <c r="E54" s="88" t="s">
        <v>27</v>
      </c>
      <c r="F54" s="23" t="s">
        <v>27</v>
      </c>
      <c r="G54" s="23" t="s">
        <v>27</v>
      </c>
      <c r="H54" s="88" t="s">
        <v>27</v>
      </c>
      <c r="I54" s="23" t="s">
        <v>27</v>
      </c>
      <c r="J54" s="23" t="s">
        <v>27</v>
      </c>
      <c r="K54" s="83" t="s">
        <v>27</v>
      </c>
      <c r="L54" s="88" t="s">
        <v>27</v>
      </c>
      <c r="M54" s="16" t="s">
        <v>27</v>
      </c>
      <c r="N54" s="23" t="s">
        <v>27</v>
      </c>
      <c r="O54" s="16" t="s">
        <v>27</v>
      </c>
      <c r="P54" s="23" t="s">
        <v>27</v>
      </c>
      <c r="Q54" s="16" t="s">
        <v>27</v>
      </c>
      <c r="R54" s="23" t="s">
        <v>27</v>
      </c>
    </row>
    <row r="55" spans="1:30">
      <c r="A55" s="45">
        <v>14.04</v>
      </c>
      <c r="B55" s="45">
        <v>7.02</v>
      </c>
      <c r="C55" s="7"/>
      <c r="D55" s="25">
        <f t="shared" ref="D55:R55" si="23">D53+1</f>
        <v>23607</v>
      </c>
      <c r="E55" s="50">
        <f t="shared" si="23"/>
        <v>31895</v>
      </c>
      <c r="F55" s="25">
        <f t="shared" si="23"/>
        <v>40183</v>
      </c>
      <c r="G55" s="25">
        <f t="shared" si="23"/>
        <v>48471</v>
      </c>
      <c r="H55" s="50">
        <f t="shared" si="23"/>
        <v>56759</v>
      </c>
      <c r="I55" s="25">
        <f t="shared" si="23"/>
        <v>65047</v>
      </c>
      <c r="J55" s="25">
        <f t="shared" si="23"/>
        <v>73335</v>
      </c>
      <c r="K55" s="50">
        <f t="shared" si="23"/>
        <v>81623</v>
      </c>
      <c r="L55" s="87">
        <f t="shared" si="23"/>
        <v>89911</v>
      </c>
      <c r="M55" s="59">
        <f t="shared" si="23"/>
        <v>98199</v>
      </c>
      <c r="N55" s="59">
        <f t="shared" si="23"/>
        <v>106487</v>
      </c>
      <c r="O55" s="59">
        <f t="shared" si="23"/>
        <v>114775</v>
      </c>
      <c r="P55" s="59">
        <f t="shared" si="23"/>
        <v>123063</v>
      </c>
      <c r="Q55" s="59">
        <f t="shared" si="23"/>
        <v>131351</v>
      </c>
      <c r="R55" s="59">
        <f t="shared" si="23"/>
        <v>139639</v>
      </c>
    </row>
    <row r="56" spans="1:30">
      <c r="A56" s="36"/>
      <c r="B56" s="36"/>
      <c r="C56" s="7"/>
      <c r="D56" s="25">
        <f t="shared" ref="D56:R56" si="24">1.925*D22</f>
        <v>24563</v>
      </c>
      <c r="E56" s="50">
        <f t="shared" si="24"/>
        <v>33187</v>
      </c>
      <c r="F56" s="25">
        <f t="shared" si="24"/>
        <v>41811</v>
      </c>
      <c r="G56" s="25">
        <f t="shared" si="24"/>
        <v>50435</v>
      </c>
      <c r="H56" s="50">
        <f t="shared" si="24"/>
        <v>59059</v>
      </c>
      <c r="I56" s="25">
        <f t="shared" si="24"/>
        <v>67683</v>
      </c>
      <c r="J56" s="25">
        <f t="shared" si="24"/>
        <v>76307</v>
      </c>
      <c r="K56" s="87">
        <f t="shared" si="24"/>
        <v>84931</v>
      </c>
      <c r="L56" s="87">
        <f t="shared" si="24"/>
        <v>93555</v>
      </c>
      <c r="M56" s="59">
        <f t="shared" si="24"/>
        <v>102179</v>
      </c>
      <c r="N56" s="59">
        <f t="shared" si="24"/>
        <v>110803</v>
      </c>
      <c r="O56" s="59">
        <f t="shared" si="24"/>
        <v>119427</v>
      </c>
      <c r="P56" s="59">
        <f t="shared" si="24"/>
        <v>128051</v>
      </c>
      <c r="Q56" s="59">
        <f t="shared" si="24"/>
        <v>136675</v>
      </c>
      <c r="R56" s="59">
        <f t="shared" si="24"/>
        <v>145299</v>
      </c>
    </row>
    <row r="57" spans="1:30">
      <c r="A57" s="32" t="s">
        <v>27</v>
      </c>
      <c r="B57" s="33" t="s">
        <v>27</v>
      </c>
      <c r="C57" s="7"/>
      <c r="D57" s="23" t="s">
        <v>27</v>
      </c>
      <c r="E57" s="88" t="s">
        <v>27</v>
      </c>
      <c r="F57" s="23" t="s">
        <v>27</v>
      </c>
      <c r="G57" s="23" t="s">
        <v>27</v>
      </c>
      <c r="H57" s="88" t="s">
        <v>27</v>
      </c>
      <c r="I57" s="23" t="s">
        <v>27</v>
      </c>
      <c r="J57" s="23" t="s">
        <v>27</v>
      </c>
      <c r="K57" s="88" t="s">
        <v>27</v>
      </c>
      <c r="L57" s="88" t="s">
        <v>27</v>
      </c>
      <c r="M57" s="23" t="s">
        <v>27</v>
      </c>
      <c r="N57" s="23" t="s">
        <v>27</v>
      </c>
      <c r="O57" s="23" t="s">
        <v>27</v>
      </c>
      <c r="P57" s="23" t="s">
        <v>27</v>
      </c>
      <c r="Q57" s="23" t="s">
        <v>27</v>
      </c>
      <c r="R57" s="23" t="s">
        <v>27</v>
      </c>
    </row>
    <row r="58" spans="1:30" ht="16.5" thickBot="1">
      <c r="A58" s="45">
        <v>15.04</v>
      </c>
      <c r="B58" s="45">
        <v>7.52</v>
      </c>
      <c r="C58" s="26"/>
      <c r="D58" s="25">
        <f t="shared" ref="D58:R58" si="25">1+D56</f>
        <v>24564</v>
      </c>
      <c r="E58" s="50">
        <f t="shared" si="25"/>
        <v>33188</v>
      </c>
      <c r="F58" s="25">
        <f t="shared" si="25"/>
        <v>41812</v>
      </c>
      <c r="G58" s="25">
        <f t="shared" si="25"/>
        <v>50436</v>
      </c>
      <c r="H58" s="50">
        <f t="shared" si="25"/>
        <v>59060</v>
      </c>
      <c r="I58" s="25">
        <f t="shared" si="25"/>
        <v>67684</v>
      </c>
      <c r="J58" s="25">
        <f t="shared" si="25"/>
        <v>76308</v>
      </c>
      <c r="K58" s="87">
        <f t="shared" si="25"/>
        <v>84932</v>
      </c>
      <c r="L58" s="87">
        <f t="shared" si="25"/>
        <v>93556</v>
      </c>
      <c r="M58" s="59">
        <f t="shared" si="25"/>
        <v>102180</v>
      </c>
      <c r="N58" s="59">
        <f t="shared" si="25"/>
        <v>110804</v>
      </c>
      <c r="O58" s="59">
        <f t="shared" si="25"/>
        <v>119428</v>
      </c>
      <c r="P58" s="59">
        <f t="shared" si="25"/>
        <v>128052</v>
      </c>
      <c r="Q58" s="59">
        <f t="shared" si="25"/>
        <v>136676</v>
      </c>
      <c r="R58" s="59">
        <f t="shared" si="25"/>
        <v>145300</v>
      </c>
    </row>
    <row r="59" spans="1:30" ht="16.5" thickBot="1">
      <c r="A59" s="45"/>
      <c r="B59" s="45"/>
      <c r="C59" s="63" t="s">
        <v>3</v>
      </c>
      <c r="D59" s="25"/>
      <c r="E59" s="50"/>
      <c r="F59" s="25"/>
      <c r="G59" s="25"/>
      <c r="H59" s="50"/>
      <c r="I59" s="25"/>
      <c r="J59" s="25"/>
      <c r="K59" s="77">
        <v>86417</v>
      </c>
      <c r="L59" s="87"/>
      <c r="M59" s="59"/>
      <c r="N59" s="59"/>
      <c r="O59" s="59"/>
      <c r="P59" s="59"/>
      <c r="Q59" s="59"/>
      <c r="R59" s="59"/>
    </row>
    <row r="60" spans="1:30">
      <c r="A60" s="16"/>
      <c r="B60" s="16"/>
      <c r="C60" s="51" t="s">
        <v>33</v>
      </c>
      <c r="D60" s="52">
        <f t="shared" ref="D60:R60" si="26">ROUND(2*D22,0)</f>
        <v>25520</v>
      </c>
      <c r="E60" s="50">
        <f t="shared" si="26"/>
        <v>34480</v>
      </c>
      <c r="F60" s="52">
        <f t="shared" si="26"/>
        <v>43440</v>
      </c>
      <c r="G60" s="52">
        <f t="shared" si="26"/>
        <v>52400</v>
      </c>
      <c r="H60" s="50">
        <f t="shared" si="26"/>
        <v>61360</v>
      </c>
      <c r="I60" s="52">
        <f t="shared" si="26"/>
        <v>70320</v>
      </c>
      <c r="J60" s="52">
        <f t="shared" si="26"/>
        <v>79280</v>
      </c>
      <c r="K60" s="87">
        <f t="shared" si="26"/>
        <v>88240</v>
      </c>
      <c r="L60" s="87">
        <f t="shared" si="26"/>
        <v>97200</v>
      </c>
      <c r="M60" s="59">
        <f t="shared" si="26"/>
        <v>106160</v>
      </c>
      <c r="N60" s="59">
        <f t="shared" si="26"/>
        <v>115120</v>
      </c>
      <c r="O60" s="59">
        <f t="shared" si="26"/>
        <v>124080</v>
      </c>
      <c r="P60" s="59">
        <f t="shared" si="26"/>
        <v>133040</v>
      </c>
      <c r="Q60" s="59">
        <f t="shared" si="26"/>
        <v>142000</v>
      </c>
      <c r="R60" s="59">
        <f t="shared" si="26"/>
        <v>150960</v>
      </c>
    </row>
    <row r="61" spans="1:30">
      <c r="A61" s="16" t="s">
        <v>27</v>
      </c>
      <c r="B61" s="22" t="s">
        <v>27</v>
      </c>
      <c r="C61" s="7"/>
      <c r="D61" s="16" t="s">
        <v>27</v>
      </c>
      <c r="E61" s="83" t="s">
        <v>27</v>
      </c>
      <c r="F61" s="16" t="s">
        <v>27</v>
      </c>
      <c r="G61" s="16" t="s">
        <v>27</v>
      </c>
      <c r="H61" s="83" t="s">
        <v>27</v>
      </c>
      <c r="I61" s="16" t="s">
        <v>27</v>
      </c>
      <c r="J61" s="16" t="s">
        <v>27</v>
      </c>
      <c r="K61" s="83" t="s">
        <v>27</v>
      </c>
      <c r="L61" s="83" t="s">
        <v>27</v>
      </c>
      <c r="M61" s="16" t="s">
        <v>27</v>
      </c>
      <c r="N61" s="16" t="s">
        <v>27</v>
      </c>
      <c r="O61" s="16" t="s">
        <v>27</v>
      </c>
      <c r="P61" s="16" t="s">
        <v>27</v>
      </c>
      <c r="Q61" s="16" t="s">
        <v>27</v>
      </c>
      <c r="R61" s="16" t="s">
        <v>27</v>
      </c>
    </row>
    <row r="62" spans="1:30" ht="16.5" thickBot="1">
      <c r="A62" s="45">
        <v>16.04</v>
      </c>
      <c r="B62" s="45">
        <v>8.02</v>
      </c>
      <c r="C62" s="26"/>
      <c r="D62" s="25">
        <f t="shared" ref="D62:R62" si="27">1+D60</f>
        <v>25521</v>
      </c>
      <c r="E62" s="50">
        <f t="shared" si="27"/>
        <v>34481</v>
      </c>
      <c r="F62" s="25">
        <f t="shared" si="27"/>
        <v>43441</v>
      </c>
      <c r="G62" s="25">
        <f t="shared" si="27"/>
        <v>52401</v>
      </c>
      <c r="H62" s="50">
        <f t="shared" si="27"/>
        <v>61361</v>
      </c>
      <c r="I62" s="25">
        <f t="shared" si="27"/>
        <v>70321</v>
      </c>
      <c r="J62" s="25">
        <f t="shared" si="27"/>
        <v>79281</v>
      </c>
      <c r="K62" s="87">
        <f t="shared" si="27"/>
        <v>88241</v>
      </c>
      <c r="L62" s="87">
        <f t="shared" si="27"/>
        <v>97201</v>
      </c>
      <c r="M62" s="59">
        <f t="shared" si="27"/>
        <v>106161</v>
      </c>
      <c r="N62" s="59">
        <f t="shared" si="27"/>
        <v>115121</v>
      </c>
      <c r="O62" s="59">
        <f t="shared" si="27"/>
        <v>124081</v>
      </c>
      <c r="P62" s="59">
        <f t="shared" si="27"/>
        <v>133041</v>
      </c>
      <c r="Q62" s="59">
        <f t="shared" si="27"/>
        <v>142001</v>
      </c>
      <c r="R62" s="59">
        <f t="shared" si="27"/>
        <v>150961</v>
      </c>
      <c r="U62" s="7"/>
      <c r="V62" s="7"/>
      <c r="W62" s="7"/>
      <c r="X62" s="7"/>
      <c r="Y62" s="7"/>
      <c r="Z62" s="29"/>
    </row>
    <row r="63" spans="1:30" ht="16.5" thickBot="1">
      <c r="A63" s="45"/>
      <c r="B63" s="45"/>
      <c r="C63" s="63" t="s">
        <v>3</v>
      </c>
      <c r="D63" s="25"/>
      <c r="E63" s="50"/>
      <c r="F63" s="25"/>
      <c r="G63" s="25"/>
      <c r="H63" s="50"/>
      <c r="I63" s="25"/>
      <c r="J63" s="53">
        <v>84539</v>
      </c>
      <c r="K63" s="87"/>
      <c r="L63" s="87"/>
      <c r="M63" s="59"/>
      <c r="N63" s="59"/>
      <c r="O63" s="59"/>
      <c r="P63" s="59"/>
      <c r="Q63" s="59"/>
      <c r="R63" s="59"/>
      <c r="Y63" s="74"/>
      <c r="Z63" s="74"/>
      <c r="AA63" s="74"/>
      <c r="AB63" s="74"/>
      <c r="AC63" s="74"/>
      <c r="AD63" s="75"/>
    </row>
    <row r="64" spans="1:30">
      <c r="A64" s="16"/>
      <c r="B64" s="16"/>
      <c r="C64" s="49"/>
      <c r="D64" s="50">
        <f t="shared" ref="D64:R64" si="28">ROUND(2.15*D22,0)</f>
        <v>27434</v>
      </c>
      <c r="E64" s="50">
        <f t="shared" si="28"/>
        <v>37066</v>
      </c>
      <c r="F64" s="50">
        <f t="shared" si="28"/>
        <v>46698</v>
      </c>
      <c r="G64" s="50">
        <f t="shared" si="28"/>
        <v>56330</v>
      </c>
      <c r="H64" s="50">
        <f t="shared" si="28"/>
        <v>65962</v>
      </c>
      <c r="I64" s="50">
        <f t="shared" si="28"/>
        <v>75594</v>
      </c>
      <c r="J64" s="59">
        <f t="shared" si="28"/>
        <v>85226</v>
      </c>
      <c r="K64" s="87">
        <f t="shared" si="28"/>
        <v>94858</v>
      </c>
      <c r="L64" s="87">
        <f t="shared" si="28"/>
        <v>104490</v>
      </c>
      <c r="M64" s="59">
        <f t="shared" si="28"/>
        <v>114122</v>
      </c>
      <c r="N64" s="59">
        <f t="shared" si="28"/>
        <v>123754</v>
      </c>
      <c r="O64" s="59">
        <f t="shared" si="28"/>
        <v>133386</v>
      </c>
      <c r="P64" s="59">
        <f t="shared" si="28"/>
        <v>143018</v>
      </c>
      <c r="Q64" s="59">
        <f t="shared" si="28"/>
        <v>152650</v>
      </c>
      <c r="R64" s="59">
        <f t="shared" si="28"/>
        <v>162282</v>
      </c>
      <c r="Y64" s="76"/>
      <c r="Z64" s="74"/>
      <c r="AA64" s="74"/>
      <c r="AB64" s="74"/>
      <c r="AC64" s="74"/>
      <c r="AD64" s="75"/>
    </row>
    <row r="65" spans="1:24">
      <c r="A65" s="16" t="s">
        <v>27</v>
      </c>
      <c r="B65" s="22" t="s">
        <v>27</v>
      </c>
      <c r="C65" s="7"/>
      <c r="D65" s="16" t="s">
        <v>27</v>
      </c>
      <c r="E65" s="83" t="s">
        <v>27</v>
      </c>
      <c r="F65" s="16" t="s">
        <v>27</v>
      </c>
      <c r="G65" s="16" t="s">
        <v>27</v>
      </c>
      <c r="H65" s="83" t="s">
        <v>27</v>
      </c>
      <c r="I65" s="16" t="s">
        <v>27</v>
      </c>
      <c r="J65" s="16" t="s">
        <v>27</v>
      </c>
      <c r="K65" s="83" t="s">
        <v>27</v>
      </c>
      <c r="L65" s="83" t="s">
        <v>27</v>
      </c>
      <c r="M65" s="16" t="s">
        <v>27</v>
      </c>
      <c r="N65" s="16" t="s">
        <v>27</v>
      </c>
      <c r="O65" s="16" t="s">
        <v>27</v>
      </c>
      <c r="P65" s="16" t="s">
        <v>27</v>
      </c>
      <c r="Q65" s="16" t="s">
        <v>27</v>
      </c>
      <c r="R65" s="16" t="s">
        <v>27</v>
      </c>
    </row>
    <row r="66" spans="1:24">
      <c r="A66" s="45">
        <v>17.04</v>
      </c>
      <c r="B66" s="45">
        <v>8.52</v>
      </c>
      <c r="C66" s="26"/>
      <c r="D66" s="25">
        <f t="shared" ref="D66:I66" si="29">1+D64</f>
        <v>27435</v>
      </c>
      <c r="E66" s="50">
        <f t="shared" si="29"/>
        <v>37067</v>
      </c>
      <c r="F66" s="25">
        <f t="shared" si="29"/>
        <v>46699</v>
      </c>
      <c r="G66" s="25">
        <f t="shared" si="29"/>
        <v>56331</v>
      </c>
      <c r="H66" s="50">
        <f t="shared" si="29"/>
        <v>65963</v>
      </c>
      <c r="I66" s="25">
        <f t="shared" si="29"/>
        <v>75595</v>
      </c>
      <c r="J66" s="59">
        <f t="shared" ref="J66:R66" si="30">1+J64</f>
        <v>85227</v>
      </c>
      <c r="K66" s="87">
        <f t="shared" si="30"/>
        <v>94859</v>
      </c>
      <c r="L66" s="87">
        <f t="shared" si="30"/>
        <v>104491</v>
      </c>
      <c r="M66" s="59">
        <f t="shared" si="30"/>
        <v>114123</v>
      </c>
      <c r="N66" s="59">
        <f t="shared" si="30"/>
        <v>123755</v>
      </c>
      <c r="O66" s="59">
        <f t="shared" si="30"/>
        <v>133387</v>
      </c>
      <c r="P66" s="59">
        <f t="shared" si="30"/>
        <v>143019</v>
      </c>
      <c r="Q66" s="59">
        <f t="shared" si="30"/>
        <v>152651</v>
      </c>
      <c r="R66" s="59">
        <f t="shared" si="30"/>
        <v>162283</v>
      </c>
    </row>
    <row r="67" spans="1:24">
      <c r="A67" s="16"/>
      <c r="B67" s="16"/>
      <c r="C67" s="49"/>
      <c r="D67" s="50">
        <f t="shared" ref="D67:R67" si="31">ROUND(2.3*D22,0)</f>
        <v>29348</v>
      </c>
      <c r="E67" s="50">
        <f t="shared" si="31"/>
        <v>39652</v>
      </c>
      <c r="F67" s="50">
        <f t="shared" si="31"/>
        <v>49956</v>
      </c>
      <c r="G67" s="50">
        <f t="shared" si="31"/>
        <v>60260</v>
      </c>
      <c r="H67" s="90">
        <f t="shared" si="31"/>
        <v>70564</v>
      </c>
      <c r="I67" s="71">
        <f t="shared" si="31"/>
        <v>80868</v>
      </c>
      <c r="J67" s="59">
        <f t="shared" si="31"/>
        <v>91172</v>
      </c>
      <c r="K67" s="87">
        <f t="shared" si="31"/>
        <v>101476</v>
      </c>
      <c r="L67" s="87">
        <f t="shared" si="31"/>
        <v>111780</v>
      </c>
      <c r="M67" s="59">
        <f t="shared" si="31"/>
        <v>122084</v>
      </c>
      <c r="N67" s="59">
        <f t="shared" si="31"/>
        <v>132388</v>
      </c>
      <c r="O67" s="59">
        <f t="shared" si="31"/>
        <v>142692</v>
      </c>
      <c r="P67" s="59">
        <f t="shared" si="31"/>
        <v>152996</v>
      </c>
      <c r="Q67" s="59">
        <f t="shared" si="31"/>
        <v>163300</v>
      </c>
      <c r="R67" s="59">
        <f t="shared" si="31"/>
        <v>173604</v>
      </c>
    </row>
    <row r="68" spans="1:24">
      <c r="A68" s="16" t="s">
        <v>27</v>
      </c>
      <c r="B68" s="22" t="s">
        <v>27</v>
      </c>
      <c r="C68" s="49"/>
      <c r="D68" s="16" t="s">
        <v>27</v>
      </c>
      <c r="E68" s="83" t="s">
        <v>27</v>
      </c>
      <c r="F68" s="16" t="s">
        <v>27</v>
      </c>
      <c r="G68" s="16" t="s">
        <v>27</v>
      </c>
      <c r="H68" s="83" t="s">
        <v>27</v>
      </c>
      <c r="I68" s="16" t="s">
        <v>27</v>
      </c>
      <c r="J68" s="16" t="s">
        <v>27</v>
      </c>
      <c r="K68" s="83" t="s">
        <v>27</v>
      </c>
      <c r="L68" s="83" t="s">
        <v>27</v>
      </c>
      <c r="M68" s="16" t="s">
        <v>27</v>
      </c>
      <c r="N68" s="16" t="s">
        <v>27</v>
      </c>
      <c r="O68" s="16" t="s">
        <v>27</v>
      </c>
      <c r="P68" s="16" t="s">
        <v>27</v>
      </c>
      <c r="Q68" s="16" t="s">
        <v>27</v>
      </c>
      <c r="R68" s="16" t="s">
        <v>27</v>
      </c>
    </row>
    <row r="69" spans="1:24" ht="16.5" thickBot="1">
      <c r="A69" s="45">
        <v>18.04</v>
      </c>
      <c r="B69" s="45">
        <v>9.02</v>
      </c>
      <c r="C69" s="49"/>
      <c r="D69" s="25">
        <f t="shared" ref="D69:R69" si="32">1+D67</f>
        <v>29349</v>
      </c>
      <c r="E69" s="50">
        <f t="shared" si="32"/>
        <v>39653</v>
      </c>
      <c r="F69" s="25">
        <f t="shared" si="32"/>
        <v>49957</v>
      </c>
      <c r="G69" s="25">
        <f t="shared" si="32"/>
        <v>60261</v>
      </c>
      <c r="H69" s="90">
        <f t="shared" si="32"/>
        <v>70565</v>
      </c>
      <c r="I69" s="71">
        <f t="shared" si="32"/>
        <v>80869</v>
      </c>
      <c r="J69" s="59">
        <f t="shared" si="32"/>
        <v>91173</v>
      </c>
      <c r="K69" s="87">
        <f t="shared" si="32"/>
        <v>101477</v>
      </c>
      <c r="L69" s="87">
        <f t="shared" si="32"/>
        <v>111781</v>
      </c>
      <c r="M69" s="59">
        <f t="shared" si="32"/>
        <v>122085</v>
      </c>
      <c r="N69" s="59">
        <f t="shared" si="32"/>
        <v>132389</v>
      </c>
      <c r="O69" s="59">
        <f t="shared" si="32"/>
        <v>142693</v>
      </c>
      <c r="P69" s="59">
        <f t="shared" si="32"/>
        <v>152997</v>
      </c>
      <c r="Q69" s="59">
        <f t="shared" si="32"/>
        <v>163301</v>
      </c>
      <c r="R69" s="59">
        <f t="shared" si="32"/>
        <v>173605</v>
      </c>
    </row>
    <row r="70" spans="1:24" ht="16.5" thickBot="1">
      <c r="A70" s="16"/>
      <c r="B70" s="16"/>
      <c r="C70" s="63" t="s">
        <v>3</v>
      </c>
      <c r="D70" s="53">
        <v>32563</v>
      </c>
      <c r="E70" s="77">
        <v>42582</v>
      </c>
      <c r="F70" s="53">
        <v>52602</v>
      </c>
      <c r="G70" s="53">
        <v>62621</v>
      </c>
      <c r="H70" s="77">
        <v>72641</v>
      </c>
      <c r="I70" s="53">
        <v>82660</v>
      </c>
      <c r="J70" s="58"/>
      <c r="K70" s="89"/>
      <c r="L70" s="89"/>
      <c r="M70" s="58"/>
      <c r="N70" s="58"/>
      <c r="O70" s="58"/>
      <c r="P70" s="58"/>
      <c r="Q70" s="58"/>
      <c r="R70" s="58"/>
    </row>
    <row r="71" spans="1:24">
      <c r="A71" s="16" t="s">
        <v>27</v>
      </c>
      <c r="B71" s="22" t="s">
        <v>27</v>
      </c>
      <c r="C71" s="7"/>
      <c r="D71" s="16" t="s">
        <v>27</v>
      </c>
      <c r="E71" s="83" t="s">
        <v>27</v>
      </c>
      <c r="F71" s="16" t="s">
        <v>27</v>
      </c>
      <c r="G71" s="16" t="s">
        <v>27</v>
      </c>
      <c r="H71" s="83" t="s">
        <v>27</v>
      </c>
      <c r="I71" s="16" t="s">
        <v>27</v>
      </c>
      <c r="J71" s="16" t="s">
        <v>27</v>
      </c>
      <c r="K71" s="83" t="s">
        <v>27</v>
      </c>
      <c r="L71" s="83" t="s">
        <v>27</v>
      </c>
      <c r="M71" s="16" t="s">
        <v>27</v>
      </c>
      <c r="N71" s="16" t="s">
        <v>27</v>
      </c>
      <c r="O71" s="16" t="s">
        <v>27</v>
      </c>
      <c r="P71" s="16" t="s">
        <v>27</v>
      </c>
      <c r="Q71" s="16" t="s">
        <v>27</v>
      </c>
      <c r="R71" s="16" t="s">
        <v>27</v>
      </c>
    </row>
    <row r="72" spans="1:24">
      <c r="A72" s="28" t="s">
        <v>34</v>
      </c>
      <c r="B72" s="7"/>
      <c r="C72" s="7"/>
      <c r="D72" s="7"/>
      <c r="E72" s="7"/>
      <c r="F72" s="7"/>
      <c r="G72" s="7"/>
      <c r="H72" s="7"/>
      <c r="I72" s="7"/>
      <c r="J72" s="7"/>
      <c r="K72" s="74"/>
      <c r="L72" s="74"/>
      <c r="M72" s="80">
        <v>2020</v>
      </c>
      <c r="N72" s="72" t="s">
        <v>35</v>
      </c>
      <c r="O72" s="72"/>
      <c r="P72" s="72"/>
      <c r="Q72" s="72"/>
      <c r="R72" s="73"/>
    </row>
    <row r="73" spans="1:24" ht="16.5" customHeight="1">
      <c r="A73" s="39" t="s">
        <v>36</v>
      </c>
      <c r="B73" s="40"/>
      <c r="C73" s="40"/>
      <c r="D73" s="40"/>
      <c r="E73" s="40"/>
      <c r="F73" s="7"/>
      <c r="G73" s="7"/>
      <c r="H73" s="37"/>
      <c r="I73" s="7"/>
      <c r="J73" s="7"/>
      <c r="K73" s="7"/>
      <c r="L73" s="7"/>
      <c r="M73" s="72" t="s">
        <v>37</v>
      </c>
      <c r="N73" s="72" t="s">
        <v>38</v>
      </c>
      <c r="O73" s="72"/>
      <c r="P73" s="72"/>
      <c r="Q73" s="72"/>
      <c r="R73" s="72"/>
    </row>
    <row r="74" spans="1:24" ht="16.5" thickBot="1">
      <c r="A74" t="s">
        <v>39</v>
      </c>
      <c r="B74" s="7"/>
      <c r="C74" s="7"/>
      <c r="D74" s="7"/>
      <c r="E74" s="7"/>
      <c r="F74" s="7"/>
      <c r="G74" s="7"/>
      <c r="I74" s="7"/>
      <c r="J74" s="7"/>
      <c r="K74" s="7"/>
      <c r="L74" s="7"/>
      <c r="M74" s="7"/>
      <c r="N74" s="7"/>
      <c r="O74" s="7"/>
      <c r="P74" s="7"/>
      <c r="Q74" s="7"/>
      <c r="R74" s="38"/>
    </row>
    <row r="75" spans="1:24" ht="16.5" thickBot="1">
      <c r="A75" s="54" t="s">
        <v>40</v>
      </c>
      <c r="B75" s="55" t="s">
        <v>41</v>
      </c>
      <c r="D75" s="3"/>
      <c r="E75" s="3"/>
      <c r="F75" s="3"/>
      <c r="G75" s="3"/>
      <c r="H75" s="3"/>
      <c r="I75" s="3"/>
      <c r="J75" s="3"/>
      <c r="K75" s="3"/>
      <c r="L75" s="3"/>
      <c r="M75" s="3"/>
      <c r="N75" s="3"/>
      <c r="O75" s="3"/>
      <c r="P75" s="3"/>
      <c r="Q75" s="3"/>
      <c r="R75" s="2"/>
      <c r="S75" s="2"/>
      <c r="T75" s="2"/>
      <c r="U75" s="2"/>
      <c r="V75" s="2"/>
      <c r="W75" s="2"/>
      <c r="X75" s="2"/>
    </row>
    <row r="76" spans="1:24">
      <c r="A76" s="56"/>
      <c r="B76" s="55"/>
      <c r="D76" s="3"/>
      <c r="E76" s="57"/>
      <c r="F76" s="3"/>
      <c r="G76" s="3"/>
      <c r="H76" s="3"/>
      <c r="I76" s="3"/>
      <c r="J76" s="3"/>
      <c r="K76" s="3"/>
      <c r="L76" s="3"/>
      <c r="M76" s="3"/>
      <c r="N76" s="3"/>
      <c r="O76" s="3"/>
      <c r="P76" s="3"/>
      <c r="Q76" s="3"/>
      <c r="R76" s="2"/>
      <c r="S76" s="2"/>
      <c r="T76" s="2"/>
      <c r="U76" s="2"/>
      <c r="V76" s="2"/>
      <c r="W76" s="2"/>
      <c r="X76" s="2"/>
    </row>
    <row r="77" spans="1:24" ht="15.75" customHeight="1">
      <c r="A77" s="92" t="s">
        <v>42</v>
      </c>
      <c r="B77" s="92"/>
      <c r="C77" s="92"/>
      <c r="D77" s="92"/>
      <c r="E77" s="92"/>
      <c r="F77" s="92"/>
      <c r="G77" s="92"/>
      <c r="H77" s="92"/>
      <c r="I77" s="92"/>
      <c r="J77" s="92"/>
      <c r="K77" s="92"/>
      <c r="L77" s="92"/>
      <c r="M77" s="92"/>
      <c r="N77" s="92"/>
      <c r="O77" s="92"/>
      <c r="P77" s="92"/>
      <c r="Q77" s="92"/>
      <c r="R77" s="92"/>
      <c r="S77" s="2"/>
      <c r="T77" s="2"/>
      <c r="U77" s="2"/>
      <c r="V77" s="2"/>
      <c r="W77" s="2"/>
      <c r="X77" s="2"/>
    </row>
    <row r="78" spans="1:24">
      <c r="A78" s="92"/>
      <c r="B78" s="92"/>
      <c r="C78" s="92"/>
      <c r="D78" s="92"/>
      <c r="E78" s="92"/>
      <c r="F78" s="92"/>
      <c r="G78" s="92"/>
      <c r="H78" s="92"/>
      <c r="I78" s="92"/>
      <c r="J78" s="92"/>
      <c r="K78" s="92"/>
      <c r="L78" s="92"/>
      <c r="M78" s="92"/>
      <c r="N78" s="92"/>
      <c r="O78" s="92"/>
      <c r="P78" s="92"/>
      <c r="Q78" s="92"/>
      <c r="R78" s="92"/>
      <c r="S78" s="2"/>
      <c r="T78" s="2"/>
      <c r="U78" s="2"/>
      <c r="V78" s="2"/>
      <c r="W78" s="2"/>
      <c r="X78" s="2"/>
    </row>
    <row r="79" spans="1:24">
      <c r="A79" s="92"/>
      <c r="B79" s="92"/>
      <c r="C79" s="92"/>
      <c r="D79" s="92"/>
      <c r="E79" s="92"/>
      <c r="F79" s="92"/>
      <c r="G79" s="92"/>
      <c r="H79" s="92"/>
      <c r="I79" s="92"/>
      <c r="J79" s="92"/>
      <c r="K79" s="92"/>
      <c r="L79" s="92"/>
      <c r="M79" s="92"/>
      <c r="N79" s="92"/>
      <c r="O79" s="92"/>
      <c r="P79" s="92"/>
      <c r="Q79" s="92"/>
      <c r="R79" s="92"/>
      <c r="S79" s="2"/>
      <c r="T79" s="2"/>
      <c r="U79" s="2"/>
      <c r="V79" s="2"/>
      <c r="W79" s="2"/>
      <c r="X79" s="2"/>
    </row>
    <row r="80" spans="1:24">
      <c r="A80" s="2"/>
      <c r="D80" s="3"/>
      <c r="E80" s="3"/>
      <c r="F80" s="3"/>
      <c r="G80" s="3"/>
      <c r="H80" s="3"/>
      <c r="I80" s="3"/>
      <c r="J80" s="3"/>
      <c r="K80" s="3"/>
      <c r="L80" s="3"/>
      <c r="M80" s="3"/>
      <c r="N80" s="3"/>
      <c r="O80" s="3"/>
      <c r="P80" s="3"/>
      <c r="Q80" s="3"/>
      <c r="R80" s="2"/>
      <c r="S80" s="2"/>
      <c r="T80" s="2"/>
      <c r="U80" s="2"/>
      <c r="V80" s="2"/>
      <c r="W80" s="2"/>
      <c r="X80" s="2"/>
    </row>
    <row r="81" spans="1:24">
      <c r="A81" s="1"/>
      <c r="D81" s="1"/>
      <c r="E81" s="1"/>
      <c r="F81" s="1"/>
      <c r="G81" s="1"/>
      <c r="H81" s="1"/>
      <c r="I81" s="1"/>
      <c r="J81" s="1"/>
      <c r="K81" s="1"/>
      <c r="L81" s="1"/>
      <c r="M81" s="1"/>
      <c r="N81" s="1"/>
      <c r="O81" s="1"/>
      <c r="P81" s="1"/>
      <c r="Q81" s="1"/>
      <c r="R81" s="2"/>
      <c r="S81" s="2"/>
      <c r="T81" s="2"/>
      <c r="U81" s="2"/>
      <c r="V81" s="2"/>
      <c r="W81" s="2"/>
      <c r="X81" s="2"/>
    </row>
    <row r="82" spans="1:24">
      <c r="A82" s="1"/>
      <c r="D82" s="3"/>
      <c r="E82" s="3"/>
      <c r="F82" s="3"/>
      <c r="G82" s="3"/>
      <c r="H82" s="3"/>
      <c r="I82" s="3"/>
      <c r="J82" s="3"/>
      <c r="K82" s="3"/>
      <c r="L82" s="3"/>
      <c r="M82" s="3"/>
      <c r="N82" s="3"/>
      <c r="O82" s="3"/>
      <c r="P82" s="3"/>
      <c r="Q82" s="3"/>
      <c r="R82" s="2"/>
      <c r="S82" s="2"/>
      <c r="T82" s="2"/>
      <c r="U82" s="2"/>
      <c r="V82" s="2"/>
      <c r="W82" s="2"/>
      <c r="X82" s="2"/>
    </row>
    <row r="83" spans="1:24">
      <c r="A83" s="2"/>
      <c r="D83" s="3"/>
      <c r="E83" s="3"/>
      <c r="F83" s="3"/>
      <c r="G83" s="3"/>
      <c r="H83" s="3"/>
      <c r="I83" s="3"/>
      <c r="J83" s="3"/>
      <c r="K83" s="3"/>
      <c r="L83" s="3"/>
      <c r="M83" s="3"/>
      <c r="N83" s="3"/>
      <c r="O83" s="3"/>
      <c r="P83" s="3"/>
      <c r="Q83" s="3"/>
      <c r="R83" s="2"/>
      <c r="S83" s="2"/>
      <c r="T83" s="2"/>
      <c r="U83" s="2"/>
      <c r="V83" s="2"/>
      <c r="W83" s="2"/>
      <c r="X83" s="2"/>
    </row>
    <row r="84" spans="1:24">
      <c r="A84" s="1"/>
      <c r="D84" s="1"/>
      <c r="E84" s="1"/>
      <c r="F84" s="1"/>
      <c r="G84" s="1"/>
      <c r="H84" s="1"/>
      <c r="I84" s="1"/>
      <c r="J84" s="1"/>
      <c r="K84" s="1"/>
      <c r="L84" s="1"/>
      <c r="M84" s="1"/>
      <c r="N84" s="1"/>
      <c r="O84" s="1"/>
      <c r="P84" s="1"/>
      <c r="Q84" s="1"/>
      <c r="R84" s="2"/>
      <c r="S84" s="2"/>
      <c r="T84" s="2"/>
      <c r="U84" s="2"/>
      <c r="V84" s="2"/>
      <c r="W84" s="2"/>
      <c r="X84" s="2"/>
    </row>
    <row r="85" spans="1:24">
      <c r="A85" s="1"/>
      <c r="D85" s="3"/>
      <c r="E85" s="3"/>
      <c r="F85" s="3"/>
      <c r="G85" s="3"/>
      <c r="H85" s="3"/>
      <c r="I85" s="3"/>
      <c r="J85" s="3"/>
      <c r="K85" s="3"/>
      <c r="L85" s="3"/>
      <c r="M85" s="3"/>
      <c r="N85" s="3"/>
      <c r="O85" s="3"/>
      <c r="P85" s="3"/>
      <c r="Q85" s="3"/>
      <c r="R85" s="2"/>
      <c r="S85" s="2"/>
      <c r="T85" s="2"/>
      <c r="U85" s="2"/>
      <c r="V85" s="2"/>
      <c r="W85" s="2"/>
      <c r="X85" s="2"/>
    </row>
    <row r="86" spans="1:24">
      <c r="A86" s="2"/>
      <c r="D86" s="3"/>
      <c r="E86" s="3"/>
      <c r="F86" s="3"/>
      <c r="G86" s="3"/>
      <c r="H86" s="3"/>
      <c r="I86" s="3"/>
      <c r="J86" s="3"/>
      <c r="K86" s="3"/>
      <c r="L86" s="3"/>
      <c r="M86" s="3"/>
      <c r="N86" s="3"/>
      <c r="O86" s="3"/>
      <c r="P86" s="3"/>
      <c r="Q86" s="3"/>
      <c r="R86" s="2"/>
      <c r="S86" s="2"/>
      <c r="T86" s="2"/>
      <c r="U86" s="2"/>
      <c r="V86" s="2"/>
      <c r="W86" s="2"/>
      <c r="X86" s="2"/>
    </row>
    <row r="87" spans="1:24">
      <c r="A87" s="1"/>
      <c r="D87" s="1"/>
      <c r="E87" s="1"/>
      <c r="F87" s="1"/>
      <c r="G87" s="1"/>
      <c r="H87" s="1"/>
      <c r="I87" s="1"/>
      <c r="J87" s="1"/>
      <c r="K87" s="1"/>
      <c r="L87" s="1"/>
      <c r="M87" s="1"/>
      <c r="N87" s="1"/>
      <c r="O87" s="1"/>
      <c r="P87" s="1"/>
      <c r="Q87" s="1"/>
      <c r="R87" s="2"/>
      <c r="S87" s="2"/>
      <c r="T87" s="2"/>
      <c r="U87" s="2"/>
      <c r="V87" s="2"/>
      <c r="W87" s="2"/>
      <c r="X87" s="2"/>
    </row>
    <row r="88" spans="1:24">
      <c r="A88" s="1"/>
      <c r="D88" s="3"/>
      <c r="E88" s="3"/>
      <c r="F88" s="3"/>
      <c r="G88" s="3"/>
      <c r="H88" s="3"/>
      <c r="I88" s="3"/>
      <c r="J88" s="3"/>
      <c r="K88" s="3"/>
      <c r="L88" s="3"/>
      <c r="M88" s="3"/>
      <c r="N88" s="3"/>
      <c r="O88" s="3"/>
      <c r="P88" s="3"/>
      <c r="Q88" s="3"/>
      <c r="R88" s="2"/>
      <c r="S88" s="2"/>
      <c r="T88" s="2"/>
      <c r="U88" s="2"/>
      <c r="V88" s="2"/>
      <c r="W88" s="2"/>
      <c r="X88" s="2"/>
    </row>
    <row r="89" spans="1:24">
      <c r="A89" s="2"/>
      <c r="D89" s="3"/>
      <c r="E89" s="3"/>
      <c r="F89" s="3"/>
      <c r="G89" s="3"/>
      <c r="H89" s="3"/>
      <c r="I89" s="3"/>
      <c r="J89" s="3"/>
      <c r="K89" s="3"/>
      <c r="L89" s="3"/>
      <c r="M89" s="3"/>
      <c r="N89" s="3"/>
      <c r="O89" s="3"/>
      <c r="P89" s="3"/>
      <c r="Q89" s="3"/>
      <c r="R89" s="2"/>
      <c r="S89" s="2"/>
      <c r="T89" s="2"/>
      <c r="U89" s="2"/>
      <c r="V89" s="2"/>
      <c r="W89" s="2"/>
      <c r="X89" s="2"/>
    </row>
    <row r="90" spans="1:24">
      <c r="A90" s="1"/>
      <c r="D90" s="1"/>
      <c r="E90" s="1"/>
      <c r="F90" s="1"/>
      <c r="G90" s="1"/>
      <c r="H90" s="1"/>
      <c r="I90" s="1"/>
      <c r="J90" s="1"/>
      <c r="K90" s="1"/>
      <c r="L90" s="1"/>
      <c r="M90" s="1"/>
      <c r="N90" s="1"/>
      <c r="O90" s="1"/>
      <c r="P90" s="1"/>
      <c r="Q90" s="1"/>
      <c r="R90" s="2"/>
      <c r="S90" s="2"/>
      <c r="T90" s="2"/>
      <c r="U90" s="2"/>
      <c r="V90" s="2"/>
      <c r="W90" s="2"/>
      <c r="X90" s="2"/>
    </row>
    <row r="91" spans="1:24">
      <c r="A91" s="1"/>
      <c r="D91" s="3"/>
      <c r="E91" s="3"/>
      <c r="F91" s="3"/>
      <c r="G91" s="3"/>
      <c r="H91" s="3"/>
      <c r="I91" s="3"/>
      <c r="J91" s="3"/>
      <c r="K91" s="3"/>
      <c r="L91" s="3"/>
      <c r="M91" s="3"/>
      <c r="N91" s="3"/>
      <c r="O91" s="3"/>
      <c r="P91" s="3"/>
      <c r="Q91" s="3"/>
      <c r="R91" s="2"/>
      <c r="S91" s="2"/>
      <c r="T91" s="2"/>
      <c r="U91" s="2"/>
      <c r="V91" s="2"/>
      <c r="W91" s="2"/>
      <c r="X91" s="2"/>
    </row>
    <row r="92" spans="1:24">
      <c r="A92" s="2"/>
      <c r="D92" s="3"/>
      <c r="E92" s="3"/>
      <c r="F92" s="3"/>
      <c r="G92" s="3"/>
      <c r="H92" s="3"/>
      <c r="I92" s="3"/>
      <c r="J92" s="3"/>
      <c r="K92" s="3"/>
      <c r="L92" s="3"/>
      <c r="M92" s="3"/>
      <c r="N92" s="3"/>
      <c r="O92" s="3"/>
      <c r="P92" s="3"/>
      <c r="Q92" s="3"/>
      <c r="R92" s="2"/>
      <c r="S92" s="2"/>
      <c r="T92" s="2"/>
      <c r="U92" s="2"/>
      <c r="V92" s="2"/>
      <c r="W92" s="2"/>
      <c r="X92" s="2"/>
    </row>
    <row r="93" spans="1:24">
      <c r="A93" s="1"/>
      <c r="D93" s="1"/>
      <c r="E93" s="1"/>
      <c r="F93" s="1"/>
      <c r="G93" s="1"/>
      <c r="H93" s="1"/>
      <c r="I93" s="1"/>
      <c r="J93" s="1"/>
      <c r="K93" s="1"/>
      <c r="L93" s="1"/>
      <c r="M93" s="1"/>
      <c r="N93" s="1"/>
      <c r="O93" s="1"/>
      <c r="P93" s="1"/>
      <c r="Q93" s="1"/>
      <c r="R93" s="2"/>
      <c r="S93" s="2"/>
      <c r="T93" s="2"/>
      <c r="U93" s="2"/>
      <c r="V93" s="2"/>
      <c r="W93" s="2"/>
      <c r="X93" s="2"/>
    </row>
    <row r="94" spans="1:24">
      <c r="A94" s="1"/>
      <c r="D94" s="3"/>
      <c r="E94" s="3"/>
      <c r="F94" s="3"/>
      <c r="G94" s="3"/>
      <c r="H94" s="3"/>
      <c r="I94" s="3"/>
      <c r="J94" s="3"/>
      <c r="K94" s="3"/>
      <c r="L94" s="3"/>
      <c r="M94" s="3"/>
      <c r="N94" s="3"/>
      <c r="O94" s="3"/>
      <c r="P94" s="3"/>
      <c r="Q94" s="3"/>
      <c r="S94" s="2"/>
      <c r="T94" s="2"/>
      <c r="U94" s="2"/>
      <c r="V94" s="2"/>
      <c r="W94" s="2"/>
      <c r="X94" s="2"/>
    </row>
    <row r="95" spans="1:24">
      <c r="A95" s="2"/>
      <c r="D95" s="3"/>
      <c r="E95" s="3"/>
      <c r="F95" s="3"/>
      <c r="G95" s="3"/>
      <c r="H95" s="3"/>
      <c r="I95" s="3"/>
      <c r="J95" s="3"/>
      <c r="K95" s="3"/>
      <c r="L95" s="3"/>
      <c r="M95" s="3"/>
      <c r="N95" s="3"/>
      <c r="O95" s="3"/>
      <c r="P95" s="3"/>
      <c r="Q95" s="3"/>
      <c r="R95" s="2"/>
      <c r="S95" s="2"/>
      <c r="T95" s="2"/>
      <c r="U95" s="2"/>
      <c r="V95" s="2"/>
      <c r="W95" s="2"/>
      <c r="X95" s="2"/>
    </row>
    <row r="96" spans="1:24">
      <c r="A96" s="1"/>
      <c r="D96" s="1"/>
      <c r="E96" s="1"/>
      <c r="F96" s="1"/>
      <c r="G96" s="1"/>
      <c r="H96" s="1"/>
      <c r="I96" s="1"/>
      <c r="J96" s="1"/>
      <c r="K96" s="1"/>
      <c r="L96" s="1"/>
      <c r="M96" s="1"/>
      <c r="N96" s="1"/>
      <c r="O96" s="1"/>
      <c r="P96" s="1"/>
      <c r="Q96" s="1"/>
      <c r="R96" s="2"/>
      <c r="S96" s="2"/>
      <c r="T96" s="2"/>
      <c r="U96" s="2"/>
      <c r="V96" s="2"/>
      <c r="W96" s="2"/>
      <c r="X96" s="2"/>
    </row>
    <row r="97" spans="1:24">
      <c r="A97" s="1"/>
      <c r="D97" s="3"/>
      <c r="E97" s="3"/>
      <c r="F97" s="3"/>
      <c r="G97" s="3"/>
      <c r="H97" s="3"/>
      <c r="I97" s="3"/>
      <c r="J97" s="3"/>
      <c r="K97" s="3"/>
      <c r="L97" s="3"/>
      <c r="M97" s="3"/>
      <c r="N97" s="3"/>
      <c r="O97" s="3"/>
      <c r="P97" s="3"/>
      <c r="Q97" s="3"/>
      <c r="R97" s="2"/>
      <c r="S97" s="2"/>
      <c r="T97" s="2"/>
      <c r="U97" s="2"/>
      <c r="V97" s="2"/>
      <c r="W97" s="2"/>
      <c r="X97" s="2"/>
    </row>
    <row r="98" spans="1:24">
      <c r="A98" s="2"/>
      <c r="D98" s="3"/>
      <c r="E98" s="3"/>
      <c r="F98" s="3"/>
      <c r="G98" s="3"/>
      <c r="H98" s="3"/>
      <c r="I98" s="3"/>
      <c r="J98" s="3"/>
      <c r="K98" s="3"/>
      <c r="L98" s="3"/>
      <c r="M98" s="3"/>
      <c r="N98" s="3"/>
      <c r="O98" s="3"/>
      <c r="P98" s="3"/>
      <c r="Q98" s="3"/>
      <c r="R98" s="2"/>
      <c r="S98" s="2"/>
      <c r="T98" s="2"/>
      <c r="U98" s="2"/>
      <c r="V98" s="2"/>
      <c r="W98" s="2"/>
      <c r="X98" s="2"/>
    </row>
    <row r="99" spans="1:24">
      <c r="A99" s="1"/>
      <c r="D99" s="1"/>
      <c r="E99" s="1"/>
      <c r="F99" s="1"/>
      <c r="G99" s="1"/>
      <c r="H99" s="1"/>
      <c r="I99" s="1"/>
      <c r="J99" s="1"/>
      <c r="K99" s="1"/>
      <c r="L99" s="1"/>
      <c r="M99" s="1"/>
      <c r="N99" s="1"/>
      <c r="O99" s="1"/>
      <c r="P99" s="1"/>
      <c r="Q99" s="1"/>
      <c r="R99" s="2"/>
      <c r="S99" s="2"/>
      <c r="T99" s="2"/>
      <c r="U99" s="2"/>
      <c r="V99" s="2"/>
      <c r="W99" s="2"/>
      <c r="X99" s="2"/>
    </row>
    <row r="100" spans="1:24">
      <c r="A100" s="1"/>
      <c r="D100" s="3"/>
      <c r="E100" s="3"/>
      <c r="F100" s="3"/>
      <c r="G100" s="3"/>
      <c r="H100" s="3"/>
      <c r="I100" s="3"/>
      <c r="J100" s="3"/>
      <c r="K100" s="3"/>
      <c r="L100" s="3"/>
      <c r="M100" s="3"/>
      <c r="N100" s="3"/>
      <c r="O100" s="3"/>
      <c r="P100" s="3"/>
      <c r="Q100" s="3"/>
      <c r="R100" s="2"/>
      <c r="S100" s="2"/>
      <c r="T100" s="2"/>
      <c r="U100" s="2"/>
      <c r="V100" s="2"/>
      <c r="W100" s="2"/>
      <c r="X100" s="2"/>
    </row>
    <row r="101" spans="1:24">
      <c r="A101" s="2"/>
      <c r="D101" s="3"/>
      <c r="E101" s="3"/>
      <c r="F101" s="3"/>
      <c r="G101" s="3"/>
      <c r="H101" s="3"/>
      <c r="I101" s="3"/>
      <c r="J101" s="3"/>
      <c r="K101" s="3"/>
      <c r="L101" s="3"/>
      <c r="M101" s="3"/>
      <c r="N101" s="3"/>
      <c r="O101" s="3"/>
      <c r="P101" s="3"/>
      <c r="Q101" s="3"/>
      <c r="R101" s="2"/>
    </row>
    <row r="102" spans="1:24">
      <c r="A102" s="1"/>
      <c r="D102" s="1"/>
      <c r="E102" s="1"/>
      <c r="F102" s="1"/>
      <c r="G102" s="1"/>
      <c r="H102" s="1"/>
      <c r="I102" s="1"/>
      <c r="J102" s="1"/>
      <c r="K102" s="1"/>
      <c r="L102" s="1"/>
      <c r="M102" s="1"/>
      <c r="N102" s="1"/>
      <c r="O102" s="1"/>
      <c r="P102" s="1"/>
      <c r="Q102" s="1"/>
      <c r="R102" s="2"/>
      <c r="S102" s="2"/>
      <c r="T102" s="2"/>
      <c r="U102" s="2"/>
      <c r="V102" s="2"/>
      <c r="W102" s="2"/>
      <c r="X102" s="2"/>
    </row>
    <row r="103" spans="1:24">
      <c r="A103" s="1"/>
      <c r="D103" s="3"/>
      <c r="E103" s="3"/>
      <c r="F103" s="3"/>
      <c r="G103" s="3"/>
      <c r="H103" s="3"/>
      <c r="I103" s="3"/>
      <c r="J103" s="3"/>
      <c r="K103" s="3"/>
      <c r="L103" s="3"/>
      <c r="M103" s="3"/>
      <c r="N103" s="3"/>
      <c r="O103" s="3"/>
      <c r="P103" s="3"/>
      <c r="Q103" s="3"/>
      <c r="R103" s="2"/>
      <c r="S103" s="2"/>
      <c r="T103" s="2"/>
      <c r="U103" s="2"/>
      <c r="V103" s="2"/>
      <c r="W103" s="2"/>
      <c r="X103" s="2"/>
    </row>
    <row r="104" spans="1:24">
      <c r="A104" s="2"/>
      <c r="D104" s="3"/>
      <c r="E104" s="3"/>
      <c r="F104" s="3"/>
      <c r="G104" s="3"/>
      <c r="H104" s="3"/>
      <c r="I104" s="3"/>
      <c r="J104" s="3"/>
      <c r="K104" s="3"/>
      <c r="L104" s="3"/>
      <c r="M104" s="3"/>
      <c r="N104" s="3"/>
      <c r="O104" s="3"/>
      <c r="P104" s="3"/>
      <c r="Q104" s="3"/>
      <c r="R104" s="2"/>
      <c r="S104" s="2"/>
      <c r="T104" s="2"/>
      <c r="U104" s="2"/>
      <c r="V104" s="2"/>
      <c r="W104" s="2"/>
      <c r="X104" s="2"/>
    </row>
    <row r="105" spans="1:24">
      <c r="A105" s="1"/>
      <c r="D105" s="1"/>
      <c r="E105" s="1"/>
      <c r="F105" s="1"/>
      <c r="G105" s="1"/>
      <c r="H105" s="1"/>
      <c r="I105" s="1"/>
      <c r="J105" s="1"/>
      <c r="K105" s="1"/>
      <c r="L105" s="1"/>
      <c r="M105" s="1"/>
      <c r="N105" s="1"/>
      <c r="O105" s="1"/>
      <c r="P105" s="1"/>
      <c r="Q105" s="1"/>
      <c r="R105" s="2"/>
      <c r="S105" s="2"/>
      <c r="T105" s="2"/>
      <c r="U105" s="2"/>
      <c r="V105" s="2"/>
      <c r="W105" s="2"/>
      <c r="X105" s="2"/>
    </row>
    <row r="106" spans="1:24">
      <c r="A106" s="1"/>
      <c r="D106" s="3"/>
      <c r="E106" s="3"/>
      <c r="F106" s="3"/>
      <c r="G106" s="3"/>
      <c r="H106" s="3"/>
      <c r="I106" s="3"/>
      <c r="J106" s="3"/>
      <c r="K106" s="3"/>
      <c r="L106" s="3"/>
      <c r="M106" s="3"/>
      <c r="N106" s="3"/>
      <c r="O106" s="3"/>
      <c r="P106" s="3"/>
      <c r="Q106" s="3"/>
      <c r="R106" s="2"/>
      <c r="S106" s="2"/>
      <c r="T106" s="2"/>
      <c r="U106" s="2"/>
      <c r="V106" s="2"/>
      <c r="W106" s="2"/>
      <c r="X106" s="2"/>
    </row>
    <row r="107" spans="1:24">
      <c r="A107" s="2"/>
      <c r="D107" s="3"/>
      <c r="E107" s="3"/>
      <c r="F107" s="3"/>
      <c r="G107" s="3"/>
      <c r="H107" s="3"/>
      <c r="I107" s="3"/>
      <c r="J107" s="3"/>
      <c r="K107" s="3"/>
      <c r="L107" s="3"/>
      <c r="M107" s="3"/>
      <c r="N107" s="3"/>
      <c r="O107" s="3"/>
      <c r="P107" s="3"/>
      <c r="Q107" s="3"/>
      <c r="R107" s="2"/>
      <c r="S107" s="2"/>
      <c r="T107" s="2"/>
      <c r="U107" s="2"/>
      <c r="V107" s="2"/>
      <c r="W107" s="2"/>
      <c r="X107" s="2"/>
    </row>
    <row r="108" spans="1:24">
      <c r="A108" s="1"/>
      <c r="D108" s="1"/>
      <c r="E108" s="1"/>
      <c r="F108" s="1"/>
      <c r="G108" s="1"/>
      <c r="H108" s="1"/>
      <c r="I108" s="1"/>
      <c r="J108" s="1"/>
      <c r="K108" s="1"/>
      <c r="L108" s="1"/>
      <c r="M108" s="1"/>
      <c r="N108" s="1"/>
      <c r="O108" s="1"/>
      <c r="P108" s="1"/>
      <c r="Q108" s="1"/>
      <c r="R108" s="2"/>
      <c r="S108" s="2"/>
      <c r="T108" s="2"/>
      <c r="U108" s="2"/>
      <c r="V108" s="2"/>
      <c r="W108" s="2"/>
      <c r="X108" s="2"/>
    </row>
    <row r="109" spans="1:24">
      <c r="A109" s="1"/>
      <c r="D109" s="3"/>
      <c r="E109" s="3"/>
      <c r="F109" s="3"/>
      <c r="G109" s="3"/>
      <c r="H109" s="3"/>
      <c r="I109" s="3"/>
      <c r="J109" s="3"/>
      <c r="K109" s="3"/>
      <c r="L109" s="3"/>
      <c r="M109" s="3"/>
      <c r="N109" s="3"/>
      <c r="O109" s="3"/>
      <c r="P109" s="3"/>
      <c r="Q109" s="3"/>
      <c r="R109" s="2"/>
      <c r="S109" s="2"/>
      <c r="T109" s="2"/>
      <c r="U109" s="2"/>
      <c r="V109" s="2"/>
      <c r="W109" s="2"/>
      <c r="X109" s="2"/>
    </row>
    <row r="110" spans="1:24">
      <c r="A110" s="2"/>
      <c r="D110" s="3"/>
      <c r="E110" s="3"/>
      <c r="F110" s="3"/>
      <c r="G110" s="3"/>
      <c r="H110" s="3"/>
      <c r="I110" s="3"/>
      <c r="J110" s="3"/>
      <c r="K110" s="3"/>
      <c r="L110" s="3"/>
      <c r="M110" s="3"/>
      <c r="N110" s="3"/>
      <c r="O110" s="3"/>
      <c r="P110" s="3"/>
      <c r="Q110" s="3"/>
      <c r="R110" s="2"/>
      <c r="S110" s="2"/>
      <c r="T110" s="2"/>
      <c r="U110" s="2"/>
      <c r="V110" s="2"/>
      <c r="W110" s="2"/>
      <c r="X110" s="2"/>
    </row>
    <row r="111" spans="1:24">
      <c r="A111" s="1"/>
      <c r="D111" s="1"/>
      <c r="E111" s="1"/>
      <c r="F111" s="1"/>
      <c r="G111" s="1"/>
      <c r="H111" s="1"/>
      <c r="I111" s="1"/>
      <c r="J111" s="1"/>
      <c r="K111" s="1"/>
      <c r="L111" s="1"/>
      <c r="M111" s="1"/>
      <c r="N111" s="1"/>
      <c r="O111" s="1"/>
      <c r="P111" s="1"/>
      <c r="Q111" s="1"/>
      <c r="R111" s="2"/>
      <c r="S111" s="2"/>
      <c r="T111" s="2"/>
      <c r="U111" s="2"/>
      <c r="V111" s="2"/>
      <c r="W111" s="2"/>
      <c r="X111" s="2"/>
    </row>
    <row r="112" spans="1:24">
      <c r="A112" s="1"/>
      <c r="D112" s="3"/>
      <c r="E112" s="3"/>
      <c r="F112" s="3"/>
      <c r="G112" s="3"/>
      <c r="H112" s="3"/>
      <c r="I112" s="3"/>
      <c r="J112" s="3"/>
      <c r="K112" s="3"/>
      <c r="L112" s="3"/>
      <c r="M112" s="3"/>
      <c r="N112" s="3"/>
      <c r="O112" s="3"/>
      <c r="P112" s="3"/>
      <c r="Q112" s="3"/>
      <c r="R112" s="2"/>
      <c r="S112" s="2"/>
      <c r="T112" s="2"/>
      <c r="U112" s="2"/>
      <c r="V112" s="2"/>
      <c r="W112" s="2"/>
      <c r="X112" s="2"/>
    </row>
    <row r="113" spans="1:24">
      <c r="A113" s="2"/>
      <c r="D113" s="3"/>
      <c r="E113" s="3"/>
      <c r="F113" s="3"/>
      <c r="G113" s="3"/>
      <c r="H113" s="3"/>
      <c r="I113" s="3"/>
      <c r="J113" s="3"/>
      <c r="K113" s="3"/>
      <c r="L113" s="3"/>
      <c r="M113" s="3"/>
      <c r="N113" s="3"/>
      <c r="O113" s="3"/>
      <c r="P113" s="3"/>
      <c r="Q113" s="3"/>
      <c r="R113" s="2"/>
      <c r="S113" s="2"/>
      <c r="T113" s="2"/>
      <c r="U113" s="2"/>
      <c r="V113" s="2"/>
      <c r="W113" s="2"/>
      <c r="X113" s="2"/>
    </row>
    <row r="114" spans="1:24">
      <c r="A114" s="1"/>
      <c r="D114" s="1"/>
      <c r="E114" s="1"/>
      <c r="F114" s="1"/>
      <c r="G114" s="1"/>
      <c r="H114" s="1"/>
      <c r="I114" s="1"/>
      <c r="J114" s="1"/>
      <c r="K114" s="1"/>
      <c r="L114" s="1"/>
      <c r="M114" s="1"/>
      <c r="N114" s="1"/>
      <c r="O114" s="1"/>
      <c r="P114" s="1"/>
      <c r="Q114" s="1"/>
      <c r="R114" s="2"/>
      <c r="S114" s="2"/>
      <c r="T114" s="2"/>
      <c r="U114" s="2"/>
      <c r="V114" s="2"/>
      <c r="W114" s="2"/>
      <c r="X114" s="2"/>
    </row>
    <row r="115" spans="1:24">
      <c r="A115" s="1"/>
      <c r="D115" s="3"/>
      <c r="E115" s="3"/>
      <c r="F115" s="3"/>
      <c r="G115" s="3"/>
      <c r="H115" s="3"/>
      <c r="I115" s="3"/>
      <c r="J115" s="3"/>
      <c r="K115" s="3"/>
      <c r="L115" s="3"/>
      <c r="M115" s="3"/>
      <c r="N115" s="3"/>
      <c r="O115" s="3"/>
      <c r="P115" s="3"/>
      <c r="Q115" s="3"/>
      <c r="R115" s="2"/>
      <c r="S115" s="2"/>
      <c r="T115" s="2"/>
      <c r="U115" s="2"/>
      <c r="V115" s="2"/>
      <c r="W115" s="2"/>
      <c r="X115" s="2"/>
    </row>
    <row r="116" spans="1:24">
      <c r="A116" s="2"/>
      <c r="D116" s="3"/>
      <c r="E116" s="3"/>
      <c r="F116" s="3"/>
      <c r="G116" s="3"/>
      <c r="H116" s="3"/>
      <c r="I116" s="3"/>
      <c r="J116" s="3"/>
      <c r="K116" s="3"/>
      <c r="L116" s="3"/>
      <c r="M116" s="3"/>
      <c r="N116" s="3"/>
      <c r="O116" s="3"/>
      <c r="P116" s="3"/>
      <c r="Q116" s="3"/>
      <c r="R116" s="2"/>
      <c r="S116" s="2"/>
      <c r="T116" s="2"/>
      <c r="U116" s="2"/>
      <c r="V116" s="2"/>
      <c r="W116" s="2"/>
      <c r="X116" s="2"/>
    </row>
    <row r="117" spans="1:24">
      <c r="A117" s="1"/>
      <c r="D117" s="1"/>
      <c r="E117" s="1"/>
      <c r="F117" s="1"/>
      <c r="G117" s="1"/>
      <c r="H117" s="1"/>
      <c r="I117" s="1"/>
      <c r="J117" s="1"/>
      <c r="K117" s="1"/>
      <c r="L117" s="1"/>
      <c r="M117" s="1"/>
      <c r="N117" s="1"/>
      <c r="O117" s="1"/>
      <c r="P117" s="1"/>
      <c r="Q117" s="1"/>
      <c r="R117" s="2"/>
      <c r="S117" s="2"/>
      <c r="T117" s="2"/>
      <c r="U117" s="2"/>
      <c r="V117" s="2"/>
      <c r="W117" s="2"/>
      <c r="X117" s="2"/>
    </row>
    <row r="118" spans="1:24">
      <c r="A118" s="1"/>
      <c r="D118" s="3"/>
      <c r="E118" s="3"/>
      <c r="F118" s="3"/>
      <c r="G118" s="3"/>
      <c r="H118" s="3"/>
      <c r="I118" s="3"/>
      <c r="J118" s="3"/>
      <c r="K118" s="3"/>
      <c r="L118" s="3"/>
      <c r="M118" s="3"/>
      <c r="N118" s="3"/>
      <c r="O118" s="3"/>
      <c r="P118" s="3"/>
      <c r="Q118" s="3"/>
      <c r="R118" s="2"/>
      <c r="S118" s="2"/>
      <c r="T118" s="2"/>
      <c r="U118" s="2"/>
      <c r="V118" s="2"/>
      <c r="W118" s="2"/>
      <c r="X118" s="2"/>
    </row>
    <row r="119" spans="1:24">
      <c r="A119" s="2"/>
      <c r="D119" s="3"/>
      <c r="E119" s="3"/>
      <c r="F119" s="3"/>
      <c r="G119" s="3"/>
      <c r="H119" s="3"/>
      <c r="I119" s="3"/>
      <c r="J119" s="3"/>
      <c r="K119" s="3"/>
      <c r="L119" s="3"/>
      <c r="M119" s="3"/>
      <c r="N119" s="3"/>
      <c r="O119" s="3"/>
      <c r="P119" s="3"/>
      <c r="Q119" s="3"/>
      <c r="R119" s="2"/>
      <c r="S119" s="2"/>
      <c r="T119" s="2"/>
      <c r="U119" s="2"/>
      <c r="V119" s="2"/>
      <c r="W119" s="2"/>
      <c r="X119" s="2"/>
    </row>
    <row r="120" spans="1:24">
      <c r="A120" s="1"/>
      <c r="D120" s="1"/>
      <c r="E120" s="1"/>
      <c r="F120" s="1"/>
      <c r="G120" s="1"/>
      <c r="H120" s="1"/>
      <c r="I120" s="1"/>
      <c r="J120" s="1"/>
      <c r="K120" s="1"/>
      <c r="L120" s="1"/>
      <c r="M120" s="1"/>
      <c r="N120" s="1"/>
      <c r="O120" s="1"/>
      <c r="P120" s="1"/>
      <c r="Q120" s="1"/>
      <c r="R120" s="2"/>
      <c r="S120" s="2"/>
      <c r="T120" s="2"/>
      <c r="U120" s="2"/>
      <c r="V120" s="2"/>
      <c r="W120" s="2"/>
      <c r="X120" s="2"/>
    </row>
    <row r="121" spans="1:24">
      <c r="A121" s="1"/>
      <c r="D121" s="3"/>
      <c r="E121" s="3"/>
      <c r="F121" s="3"/>
      <c r="G121" s="3"/>
      <c r="H121" s="3"/>
      <c r="I121" s="3"/>
      <c r="J121" s="3"/>
      <c r="K121" s="3"/>
      <c r="L121" s="3"/>
      <c r="M121" s="3"/>
      <c r="N121" s="3"/>
      <c r="O121" s="3"/>
      <c r="P121" s="3"/>
      <c r="Q121" s="3"/>
      <c r="R121" s="2"/>
      <c r="S121" s="2"/>
      <c r="T121" s="2"/>
      <c r="U121" s="2"/>
      <c r="V121" s="2"/>
      <c r="W121" s="2"/>
      <c r="X121" s="2"/>
    </row>
    <row r="122" spans="1:24">
      <c r="A122" s="2"/>
      <c r="D122" s="3"/>
      <c r="E122" s="3"/>
      <c r="F122" s="3"/>
      <c r="G122" s="3"/>
      <c r="H122" s="3"/>
      <c r="I122" s="3"/>
      <c r="J122" s="3"/>
      <c r="K122" s="3"/>
      <c r="L122" s="3"/>
      <c r="M122" s="3"/>
      <c r="N122" s="3"/>
      <c r="O122" s="3"/>
      <c r="P122" s="3"/>
      <c r="Q122" s="3"/>
      <c r="R122" s="2"/>
      <c r="S122" s="2"/>
      <c r="T122" s="2"/>
      <c r="U122" s="2"/>
      <c r="V122" s="2"/>
      <c r="W122" s="2"/>
      <c r="X122" s="2"/>
    </row>
    <row r="123" spans="1:24">
      <c r="A123" s="1"/>
      <c r="D123" s="1"/>
      <c r="E123" s="1"/>
      <c r="F123" s="1"/>
      <c r="G123" s="1"/>
      <c r="H123" s="1"/>
      <c r="I123" s="1"/>
      <c r="J123" s="1"/>
      <c r="K123" s="1"/>
      <c r="L123" s="1"/>
      <c r="M123" s="1"/>
      <c r="N123" s="1"/>
      <c r="O123" s="1"/>
      <c r="P123" s="1"/>
      <c r="Q123" s="1"/>
      <c r="R123" s="2"/>
      <c r="S123" s="2"/>
      <c r="T123" s="2"/>
      <c r="U123" s="2"/>
      <c r="V123" s="2"/>
      <c r="W123" s="2"/>
      <c r="X123" s="2"/>
    </row>
    <row r="124" spans="1:24">
      <c r="A124" s="1"/>
      <c r="D124" s="3"/>
      <c r="E124" s="3"/>
      <c r="F124" s="3"/>
      <c r="G124" s="3"/>
      <c r="H124" s="3"/>
      <c r="I124" s="3"/>
      <c r="J124" s="3"/>
      <c r="K124" s="3"/>
      <c r="L124" s="3"/>
      <c r="M124" s="3"/>
      <c r="N124" s="3"/>
      <c r="O124" s="3"/>
      <c r="P124" s="3"/>
      <c r="Q124" s="3"/>
      <c r="R124" s="2"/>
      <c r="S124" s="2"/>
      <c r="T124" s="2"/>
      <c r="U124" s="2"/>
      <c r="V124" s="2"/>
      <c r="W124" s="2"/>
      <c r="X124" s="2"/>
    </row>
    <row r="125" spans="1:24">
      <c r="A125" s="2"/>
      <c r="D125" s="3"/>
      <c r="E125" s="3"/>
      <c r="F125" s="3"/>
      <c r="G125" s="3"/>
      <c r="H125" s="3"/>
      <c r="I125" s="3"/>
      <c r="J125" s="3"/>
      <c r="K125" s="3"/>
      <c r="L125" s="3"/>
      <c r="M125" s="3"/>
      <c r="N125" s="3"/>
      <c r="O125" s="3"/>
      <c r="P125" s="3"/>
      <c r="Q125" s="3"/>
      <c r="R125" s="2"/>
      <c r="S125" s="2"/>
      <c r="T125" s="2"/>
      <c r="U125" s="2"/>
      <c r="V125" s="2"/>
      <c r="W125" s="2"/>
      <c r="X125" s="2"/>
    </row>
    <row r="126" spans="1:24">
      <c r="A126" s="1"/>
      <c r="D126" s="1"/>
      <c r="E126" s="1"/>
      <c r="F126" s="1"/>
      <c r="G126" s="1"/>
      <c r="H126" s="1"/>
      <c r="I126" s="1"/>
      <c r="J126" s="1"/>
      <c r="K126" s="1"/>
      <c r="L126" s="1"/>
      <c r="M126" s="1"/>
      <c r="N126" s="1"/>
      <c r="O126" s="1"/>
      <c r="P126" s="1"/>
      <c r="Q126" s="1"/>
      <c r="R126" s="2"/>
      <c r="S126" s="2"/>
      <c r="T126" s="2"/>
      <c r="U126" s="2"/>
      <c r="V126" s="2"/>
      <c r="W126" s="2"/>
      <c r="X126" s="2"/>
    </row>
    <row r="127" spans="1:24">
      <c r="A127" s="1"/>
      <c r="D127" s="3"/>
      <c r="E127" s="3"/>
      <c r="F127" s="3"/>
      <c r="G127" s="3"/>
      <c r="H127" s="3"/>
      <c r="I127" s="3"/>
      <c r="J127" s="3"/>
      <c r="K127" s="3"/>
      <c r="L127" s="3"/>
      <c r="M127" s="3"/>
      <c r="N127" s="3"/>
      <c r="O127" s="3"/>
      <c r="P127" s="3"/>
      <c r="Q127" s="3"/>
      <c r="R127" s="2"/>
      <c r="S127" s="2"/>
      <c r="T127" s="2"/>
      <c r="U127" s="2"/>
      <c r="V127" s="2"/>
      <c r="W127" s="2"/>
      <c r="X127" s="2"/>
    </row>
    <row r="128" spans="1:24">
      <c r="A128" s="2"/>
      <c r="D128" s="3"/>
      <c r="E128" s="3"/>
      <c r="F128" s="3"/>
      <c r="G128" s="3"/>
      <c r="H128" s="3"/>
      <c r="I128" s="3"/>
      <c r="J128" s="3"/>
      <c r="K128" s="3"/>
      <c r="L128" s="3"/>
      <c r="M128" s="3"/>
      <c r="N128" s="3"/>
      <c r="O128" s="3"/>
      <c r="P128" s="3"/>
      <c r="Q128" s="3"/>
      <c r="R128" s="2"/>
      <c r="S128" s="2"/>
      <c r="T128" s="2"/>
      <c r="U128" s="2"/>
      <c r="V128" s="2"/>
      <c r="W128" s="2"/>
      <c r="X128" s="2"/>
    </row>
    <row r="129" spans="1:24">
      <c r="A129" s="1"/>
      <c r="D129" s="1"/>
      <c r="E129" s="1"/>
      <c r="F129" s="1"/>
      <c r="G129" s="1"/>
      <c r="H129" s="1"/>
      <c r="I129" s="1"/>
      <c r="J129" s="1"/>
      <c r="K129" s="1"/>
      <c r="L129" s="1"/>
      <c r="M129" s="1"/>
      <c r="N129" s="1"/>
      <c r="O129" s="1"/>
      <c r="P129" s="1"/>
      <c r="Q129" s="1"/>
      <c r="R129" s="2"/>
      <c r="S129" s="2"/>
      <c r="T129" s="2"/>
      <c r="U129" s="2"/>
      <c r="V129" s="2"/>
      <c r="W129" s="2"/>
      <c r="X129" s="2"/>
    </row>
    <row r="130" spans="1:24">
      <c r="A130" s="1"/>
      <c r="D130" s="3"/>
      <c r="E130" s="3"/>
      <c r="F130" s="3"/>
      <c r="G130" s="3"/>
      <c r="H130" s="3"/>
      <c r="I130" s="3"/>
      <c r="J130" s="3"/>
      <c r="K130" s="3"/>
      <c r="L130" s="3"/>
      <c r="M130" s="3"/>
      <c r="N130" s="3"/>
      <c r="O130" s="3"/>
      <c r="P130" s="3"/>
      <c r="Q130" s="3"/>
      <c r="R130" s="2"/>
      <c r="S130" s="2"/>
      <c r="T130" s="2"/>
      <c r="U130" s="2"/>
      <c r="V130" s="2"/>
      <c r="W130" s="2"/>
      <c r="X130" s="2"/>
    </row>
    <row r="131" spans="1:24">
      <c r="A131" s="2"/>
      <c r="D131" s="3"/>
      <c r="E131" s="3"/>
      <c r="F131" s="3"/>
      <c r="G131" s="3"/>
      <c r="H131" s="3"/>
      <c r="I131" s="3"/>
      <c r="J131" s="3"/>
      <c r="K131" s="3"/>
      <c r="L131" s="3"/>
      <c r="M131" s="3"/>
      <c r="N131" s="3"/>
      <c r="O131" s="3"/>
      <c r="P131" s="3"/>
      <c r="Q131" s="3"/>
      <c r="R131" s="2"/>
      <c r="S131" s="2"/>
      <c r="T131" s="2"/>
      <c r="U131" s="2"/>
      <c r="V131" s="2"/>
      <c r="W131" s="2"/>
      <c r="X131" s="2"/>
    </row>
    <row r="132" spans="1:24">
      <c r="A132" s="1"/>
      <c r="D132" s="1"/>
      <c r="E132" s="1"/>
      <c r="F132" s="1"/>
      <c r="G132" s="1"/>
      <c r="H132" s="1"/>
      <c r="I132" s="1"/>
      <c r="J132" s="1"/>
      <c r="K132" s="1"/>
      <c r="L132" s="1"/>
      <c r="M132" s="1"/>
      <c r="N132" s="1"/>
      <c r="O132" s="1"/>
      <c r="P132" s="1"/>
      <c r="Q132" s="1"/>
      <c r="R132" s="2"/>
      <c r="S132" s="2"/>
      <c r="T132" s="2"/>
      <c r="U132" s="2"/>
      <c r="V132" s="2"/>
      <c r="W132" s="2"/>
      <c r="X132" s="2"/>
    </row>
    <row r="133" spans="1:24">
      <c r="A133" s="1"/>
      <c r="D133" s="3"/>
      <c r="E133" s="3"/>
      <c r="F133" s="3"/>
      <c r="G133" s="3"/>
      <c r="H133" s="3"/>
      <c r="I133" s="3"/>
      <c r="J133" s="3"/>
      <c r="K133" s="3"/>
      <c r="L133" s="3"/>
      <c r="M133" s="3"/>
      <c r="N133" s="3"/>
      <c r="O133" s="3"/>
      <c r="P133" s="3"/>
      <c r="Q133" s="3"/>
      <c r="R133" s="2"/>
      <c r="S133" s="2"/>
      <c r="T133" s="2"/>
      <c r="U133" s="2"/>
      <c r="V133" s="2"/>
      <c r="W133" s="2"/>
      <c r="X133" s="2"/>
    </row>
    <row r="134" spans="1:24">
      <c r="A134" s="2"/>
      <c r="D134" s="3"/>
      <c r="E134" s="3"/>
      <c r="F134" s="3"/>
      <c r="G134" s="3"/>
      <c r="H134" s="3"/>
      <c r="I134" s="3"/>
      <c r="J134" s="3"/>
      <c r="K134" s="3"/>
      <c r="L134" s="3"/>
      <c r="M134" s="3"/>
      <c r="N134" s="3"/>
      <c r="O134" s="3"/>
      <c r="P134" s="3"/>
      <c r="Q134" s="3"/>
      <c r="R134" s="2"/>
      <c r="S134" s="2"/>
      <c r="T134" s="2"/>
      <c r="U134" s="2"/>
      <c r="V134" s="2"/>
      <c r="W134" s="2"/>
      <c r="X134" s="2"/>
    </row>
    <row r="135" spans="1:24">
      <c r="A135" s="1"/>
      <c r="D135" s="1"/>
      <c r="E135" s="1"/>
      <c r="F135" s="1"/>
      <c r="G135" s="1"/>
      <c r="H135" s="1"/>
      <c r="I135" s="1"/>
      <c r="J135" s="1"/>
      <c r="K135" s="1"/>
      <c r="L135" s="1"/>
      <c r="M135" s="1"/>
      <c r="N135" s="1"/>
      <c r="O135" s="1"/>
      <c r="P135" s="1"/>
      <c r="Q135" s="1"/>
      <c r="R135" s="2"/>
      <c r="S135" s="2"/>
      <c r="T135" s="2"/>
      <c r="U135" s="2"/>
      <c r="V135" s="2"/>
      <c r="W135" s="2"/>
      <c r="X135" s="2"/>
    </row>
    <row r="136" spans="1:24">
      <c r="A136" s="1"/>
      <c r="D136" s="3"/>
      <c r="E136" s="3"/>
      <c r="F136" s="3"/>
      <c r="G136" s="3"/>
      <c r="H136" s="3"/>
      <c r="I136" s="3"/>
      <c r="J136" s="3"/>
      <c r="K136" s="3"/>
      <c r="L136" s="3"/>
      <c r="M136" s="3"/>
      <c r="N136" s="3"/>
      <c r="O136" s="3"/>
      <c r="P136" s="3"/>
      <c r="Q136" s="3"/>
      <c r="R136" s="2"/>
      <c r="S136" s="2"/>
      <c r="T136" s="2"/>
      <c r="U136" s="2"/>
      <c r="V136" s="2"/>
      <c r="W136" s="2"/>
      <c r="X136" s="2"/>
    </row>
    <row r="137" spans="1:24">
      <c r="A137" s="2"/>
      <c r="D137" s="3"/>
      <c r="E137" s="3"/>
      <c r="F137" s="3"/>
      <c r="G137" s="3"/>
      <c r="H137" s="3"/>
      <c r="I137" s="3"/>
      <c r="J137" s="3"/>
      <c r="K137" s="3"/>
      <c r="L137" s="3"/>
      <c r="M137" s="3"/>
      <c r="N137" s="3"/>
      <c r="O137" s="3"/>
      <c r="P137" s="3"/>
      <c r="Q137" s="3"/>
      <c r="R137" s="2"/>
      <c r="S137" s="2"/>
      <c r="T137" s="2"/>
      <c r="U137" s="2"/>
      <c r="V137" s="2"/>
      <c r="W137" s="2"/>
      <c r="X137" s="2"/>
    </row>
    <row r="138" spans="1:24">
      <c r="A138" s="1"/>
      <c r="D138" s="1"/>
      <c r="E138" s="1"/>
      <c r="F138" s="1"/>
      <c r="G138" s="1"/>
      <c r="H138" s="1"/>
      <c r="I138" s="1"/>
      <c r="J138" s="1"/>
      <c r="K138" s="1"/>
      <c r="L138" s="1"/>
      <c r="M138" s="1"/>
      <c r="N138" s="1"/>
      <c r="O138" s="1"/>
      <c r="P138" s="1"/>
      <c r="Q138" s="1"/>
      <c r="R138" s="2"/>
      <c r="S138" s="2"/>
      <c r="T138" s="2"/>
      <c r="U138" s="2"/>
      <c r="V138" s="2"/>
      <c r="W138" s="2"/>
      <c r="X138" s="2"/>
    </row>
    <row r="139" spans="1:24">
      <c r="A139" s="1"/>
      <c r="D139" s="3"/>
      <c r="E139" s="3"/>
      <c r="F139" s="3"/>
      <c r="G139" s="3"/>
      <c r="H139" s="3"/>
      <c r="I139" s="3"/>
      <c r="J139" s="3"/>
      <c r="K139" s="3"/>
      <c r="L139" s="3"/>
      <c r="M139" s="3"/>
      <c r="N139" s="3"/>
      <c r="O139" s="3"/>
      <c r="P139" s="3"/>
      <c r="Q139" s="3"/>
      <c r="R139" s="2"/>
      <c r="S139" s="2"/>
      <c r="T139" s="2"/>
      <c r="U139" s="2"/>
      <c r="V139" s="2"/>
      <c r="W139" s="2"/>
      <c r="X139" s="2"/>
    </row>
    <row r="140" spans="1:24">
      <c r="A140" s="2"/>
      <c r="D140" s="3"/>
      <c r="E140" s="3"/>
      <c r="F140" s="3"/>
      <c r="G140" s="3"/>
      <c r="H140" s="3"/>
      <c r="I140" s="3"/>
      <c r="J140" s="3"/>
      <c r="K140" s="3"/>
      <c r="L140" s="3"/>
      <c r="M140" s="3"/>
      <c r="N140" s="3"/>
      <c r="O140" s="3"/>
      <c r="P140" s="3"/>
      <c r="Q140" s="3"/>
      <c r="R140" s="2"/>
      <c r="S140" s="2"/>
      <c r="T140" s="2"/>
      <c r="U140" s="2"/>
      <c r="V140" s="2"/>
      <c r="W140" s="2"/>
      <c r="X140" s="2"/>
    </row>
    <row r="141" spans="1:24">
      <c r="A141" s="1"/>
      <c r="D141" s="1"/>
      <c r="E141" s="1"/>
      <c r="F141" s="1"/>
      <c r="G141" s="1"/>
      <c r="H141" s="1"/>
      <c r="I141" s="1"/>
      <c r="J141" s="1"/>
      <c r="K141" s="1"/>
      <c r="L141" s="1"/>
      <c r="M141" s="1"/>
      <c r="N141" s="1"/>
      <c r="O141" s="1"/>
      <c r="P141" s="1"/>
      <c r="Q141" s="1"/>
      <c r="R141" s="2"/>
      <c r="S141" s="2"/>
      <c r="T141" s="2"/>
      <c r="U141" s="2"/>
      <c r="V141" s="2"/>
      <c r="W141" s="2"/>
      <c r="X141" s="2"/>
    </row>
    <row r="142" spans="1:24">
      <c r="A142" s="1"/>
      <c r="D142" s="3"/>
      <c r="E142" s="3"/>
      <c r="F142" s="3"/>
      <c r="G142" s="3"/>
      <c r="H142" s="3"/>
      <c r="I142" s="3"/>
      <c r="J142" s="3"/>
      <c r="K142" s="3"/>
      <c r="L142" s="3"/>
      <c r="M142" s="3"/>
      <c r="N142" s="3"/>
      <c r="O142" s="3"/>
      <c r="P142" s="3"/>
      <c r="Q142" s="3"/>
      <c r="R142" s="2"/>
      <c r="S142" s="2"/>
      <c r="T142" s="2"/>
      <c r="U142" s="2"/>
      <c r="V142" s="2"/>
      <c r="W142" s="2"/>
      <c r="X142" s="2"/>
    </row>
    <row r="143" spans="1:24">
      <c r="A143" s="2"/>
      <c r="D143" s="3"/>
      <c r="E143" s="3"/>
      <c r="F143" s="3"/>
      <c r="G143" s="3"/>
      <c r="H143" s="3"/>
      <c r="I143" s="3"/>
      <c r="J143" s="3"/>
      <c r="K143" s="3"/>
      <c r="L143" s="3"/>
      <c r="M143" s="3"/>
      <c r="N143" s="3"/>
      <c r="O143" s="3"/>
      <c r="P143" s="3"/>
      <c r="Q143" s="3"/>
      <c r="R143" s="2"/>
      <c r="S143" s="2"/>
      <c r="T143" s="2"/>
      <c r="U143" s="2"/>
      <c r="V143" s="2"/>
      <c r="W143" s="2"/>
      <c r="X143" s="2"/>
    </row>
    <row r="144" spans="1:24">
      <c r="A144" s="1"/>
      <c r="D144" s="1"/>
      <c r="E144" s="1"/>
      <c r="F144" s="1"/>
      <c r="G144" s="1"/>
      <c r="H144" s="1"/>
      <c r="I144" s="1"/>
      <c r="J144" s="1"/>
      <c r="K144" s="1"/>
      <c r="L144" s="1"/>
      <c r="M144" s="1"/>
      <c r="N144" s="1"/>
      <c r="O144" s="1"/>
      <c r="P144" s="1"/>
      <c r="Q144" s="1"/>
      <c r="R144" s="2"/>
      <c r="S144" s="2"/>
      <c r="T144" s="2"/>
      <c r="U144" s="2"/>
      <c r="V144" s="2"/>
      <c r="W144" s="2"/>
      <c r="X144" s="2"/>
    </row>
    <row r="145" spans="1:24">
      <c r="A145" s="1"/>
      <c r="D145" s="3"/>
      <c r="E145" s="3"/>
      <c r="F145" s="3"/>
      <c r="G145" s="3"/>
      <c r="H145" s="3"/>
      <c r="I145" s="3"/>
      <c r="J145" s="3"/>
      <c r="K145" s="3"/>
      <c r="L145" s="3"/>
      <c r="M145" s="3"/>
      <c r="N145" s="3"/>
      <c r="O145" s="3"/>
      <c r="P145" s="3"/>
      <c r="Q145" s="3"/>
      <c r="R145" s="2"/>
      <c r="S145" s="2"/>
      <c r="T145" s="2"/>
      <c r="U145" s="2"/>
      <c r="V145" s="2"/>
      <c r="W145" s="2"/>
      <c r="X145" s="2"/>
    </row>
    <row r="146" spans="1:24">
      <c r="A146" s="2"/>
      <c r="D146" s="3"/>
      <c r="E146" s="3"/>
      <c r="F146" s="3"/>
      <c r="G146" s="3"/>
      <c r="H146" s="3"/>
      <c r="I146" s="3"/>
      <c r="J146" s="3"/>
      <c r="K146" s="3"/>
      <c r="L146" s="3"/>
      <c r="M146" s="3"/>
      <c r="N146" s="3"/>
      <c r="O146" s="3"/>
      <c r="P146" s="3"/>
      <c r="Q146" s="3"/>
      <c r="R146" s="2"/>
      <c r="S146" s="2"/>
      <c r="T146" s="2"/>
      <c r="U146" s="2"/>
      <c r="V146" s="2"/>
      <c r="W146" s="2"/>
      <c r="X146" s="2"/>
    </row>
    <row r="147" spans="1:24">
      <c r="A147" s="1"/>
      <c r="D147" s="1"/>
      <c r="E147" s="1"/>
      <c r="F147" s="1"/>
      <c r="G147" s="1"/>
      <c r="H147" s="1"/>
      <c r="I147" s="1"/>
      <c r="J147" s="1"/>
      <c r="K147" s="1"/>
      <c r="L147" s="1"/>
      <c r="M147" s="1"/>
      <c r="N147" s="1"/>
      <c r="O147" s="1"/>
      <c r="P147" s="1"/>
      <c r="Q147" s="1"/>
      <c r="R147" s="2"/>
      <c r="S147" s="2"/>
      <c r="T147" s="2"/>
      <c r="U147" s="2"/>
      <c r="V147" s="2"/>
      <c r="W147" s="2"/>
      <c r="X147" s="2"/>
    </row>
    <row r="148" spans="1:24">
      <c r="A148" s="1"/>
      <c r="D148" s="3"/>
      <c r="E148" s="3"/>
      <c r="F148" s="3"/>
      <c r="G148" s="3"/>
      <c r="H148" s="3"/>
      <c r="I148" s="3"/>
      <c r="J148" s="3"/>
      <c r="K148" s="3"/>
      <c r="L148" s="3"/>
      <c r="M148" s="3"/>
      <c r="N148" s="3"/>
      <c r="O148" s="3"/>
      <c r="P148" s="3"/>
      <c r="Q148" s="3"/>
      <c r="R148" s="2"/>
      <c r="S148" s="2"/>
      <c r="T148" s="2"/>
      <c r="U148" s="2"/>
      <c r="V148" s="2"/>
      <c r="W148" s="2"/>
      <c r="X148" s="2"/>
    </row>
    <row r="149" spans="1:24">
      <c r="A149" s="2"/>
      <c r="D149" s="3"/>
      <c r="E149" s="3"/>
      <c r="F149" s="3"/>
      <c r="G149" s="3"/>
      <c r="H149" s="3"/>
      <c r="I149" s="3"/>
      <c r="J149" s="3"/>
      <c r="K149" s="3"/>
      <c r="L149" s="3"/>
      <c r="M149" s="3"/>
      <c r="N149" s="3"/>
      <c r="O149" s="3"/>
      <c r="P149" s="3"/>
      <c r="Q149" s="3"/>
      <c r="R149" s="2"/>
      <c r="S149" s="2"/>
      <c r="T149" s="2"/>
      <c r="U149" s="2"/>
      <c r="V149" s="2"/>
      <c r="W149" s="2"/>
      <c r="X149" s="2"/>
    </row>
    <row r="150" spans="1:24">
      <c r="A150" s="1"/>
      <c r="D150" s="1"/>
      <c r="E150" s="1"/>
      <c r="F150" s="1"/>
      <c r="G150" s="1"/>
      <c r="H150" s="1"/>
      <c r="I150" s="1"/>
      <c r="J150" s="1"/>
      <c r="K150" s="1"/>
      <c r="L150" s="1"/>
      <c r="M150" s="1"/>
      <c r="N150" s="1"/>
      <c r="O150" s="1"/>
      <c r="P150" s="1"/>
      <c r="Q150" s="1"/>
      <c r="R150" s="2"/>
      <c r="S150" s="2"/>
      <c r="T150" s="2"/>
      <c r="U150" s="2"/>
      <c r="V150" s="2"/>
      <c r="W150" s="2"/>
      <c r="X150" s="2"/>
    </row>
    <row r="151" spans="1:24">
      <c r="A151" s="1"/>
      <c r="D151" s="3"/>
      <c r="E151" s="3"/>
      <c r="F151" s="3"/>
      <c r="G151" s="3"/>
      <c r="H151" s="3"/>
      <c r="I151" s="3"/>
      <c r="J151" s="3"/>
      <c r="K151" s="3"/>
      <c r="L151" s="3"/>
      <c r="M151" s="3"/>
      <c r="N151" s="3"/>
      <c r="O151" s="3"/>
      <c r="P151" s="3"/>
      <c r="Q151" s="3"/>
      <c r="R151" s="2"/>
      <c r="S151" s="2"/>
      <c r="T151" s="2"/>
      <c r="U151" s="2"/>
      <c r="V151" s="2"/>
      <c r="W151" s="2"/>
      <c r="X151" s="2"/>
    </row>
    <row r="152" spans="1:24">
      <c r="A152" s="2"/>
      <c r="D152" s="3"/>
      <c r="E152" s="3"/>
      <c r="F152" s="3"/>
      <c r="G152" s="3"/>
      <c r="H152" s="3"/>
      <c r="I152" s="3"/>
      <c r="J152" s="3"/>
      <c r="K152" s="3"/>
      <c r="L152" s="3"/>
      <c r="M152" s="3"/>
      <c r="N152" s="3"/>
      <c r="O152" s="3"/>
      <c r="P152" s="3"/>
      <c r="Q152" s="3"/>
      <c r="R152" s="2"/>
      <c r="S152" s="2"/>
      <c r="T152" s="2"/>
      <c r="U152" s="2"/>
      <c r="V152" s="2"/>
      <c r="W152" s="2"/>
      <c r="X152" s="2"/>
    </row>
    <row r="153" spans="1:24">
      <c r="A153" s="1"/>
      <c r="D153" s="1"/>
      <c r="E153" s="1"/>
      <c r="F153" s="1"/>
      <c r="G153" s="1"/>
      <c r="H153" s="1"/>
      <c r="I153" s="1"/>
      <c r="J153" s="1"/>
      <c r="K153" s="1"/>
      <c r="L153" s="1"/>
      <c r="M153" s="1"/>
      <c r="N153" s="1"/>
      <c r="O153" s="1"/>
      <c r="P153" s="1"/>
      <c r="Q153" s="1"/>
      <c r="R153" s="2"/>
      <c r="S153" s="2"/>
      <c r="T153" s="2"/>
      <c r="U153" s="2"/>
      <c r="V153" s="2"/>
      <c r="W153" s="2"/>
      <c r="X153" s="2"/>
    </row>
    <row r="154" spans="1:24">
      <c r="A154" s="1"/>
      <c r="D154" s="3"/>
      <c r="E154" s="3"/>
      <c r="F154" s="3"/>
      <c r="G154" s="3"/>
      <c r="H154" s="3"/>
      <c r="I154" s="3"/>
      <c r="J154" s="3"/>
      <c r="K154" s="3"/>
      <c r="L154" s="3"/>
      <c r="M154" s="3"/>
      <c r="N154" s="3"/>
      <c r="O154" s="3"/>
      <c r="P154" s="3"/>
      <c r="Q154" s="3"/>
      <c r="R154" s="2"/>
      <c r="S154" s="2"/>
      <c r="T154" s="2"/>
      <c r="U154" s="2"/>
      <c r="V154" s="2"/>
      <c r="W154" s="2"/>
      <c r="X154" s="2"/>
    </row>
    <row r="155" spans="1:24">
      <c r="A155" s="2"/>
      <c r="D155" s="3"/>
      <c r="E155" s="3"/>
      <c r="F155" s="3"/>
      <c r="G155" s="3"/>
      <c r="H155" s="3"/>
      <c r="I155" s="3"/>
      <c r="J155" s="3"/>
      <c r="K155" s="3"/>
      <c r="L155" s="3"/>
      <c r="M155" s="3"/>
      <c r="N155" s="3"/>
      <c r="O155" s="3"/>
      <c r="P155" s="3"/>
      <c r="Q155" s="3"/>
      <c r="R155" s="2"/>
      <c r="S155" s="2"/>
      <c r="T155" s="2"/>
      <c r="U155" s="2"/>
      <c r="V155" s="2"/>
      <c r="W155" s="2"/>
      <c r="X155" s="2"/>
    </row>
    <row r="156" spans="1:24">
      <c r="A156" s="1"/>
      <c r="D156" s="1"/>
      <c r="E156" s="1"/>
      <c r="F156" s="1"/>
      <c r="G156" s="1"/>
      <c r="H156" s="1"/>
      <c r="I156" s="1"/>
      <c r="J156" s="1"/>
      <c r="K156" s="1"/>
      <c r="L156" s="1"/>
      <c r="M156" s="1"/>
      <c r="N156" s="1"/>
      <c r="O156" s="1"/>
      <c r="P156" s="1"/>
      <c r="Q156" s="1"/>
      <c r="R156" s="2"/>
      <c r="S156" s="2"/>
      <c r="T156" s="2"/>
      <c r="U156" s="2"/>
      <c r="V156" s="2"/>
      <c r="W156" s="2"/>
      <c r="X156" s="2"/>
    </row>
    <row r="157" spans="1:24">
      <c r="A157" s="1"/>
      <c r="D157" s="3"/>
      <c r="E157" s="3"/>
      <c r="F157" s="3"/>
      <c r="G157" s="3"/>
      <c r="H157" s="3"/>
      <c r="I157" s="3"/>
      <c r="J157" s="3"/>
      <c r="K157" s="3"/>
      <c r="L157" s="3"/>
      <c r="M157" s="3"/>
      <c r="N157" s="3"/>
      <c r="O157" s="3"/>
      <c r="P157" s="3"/>
      <c r="Q157" s="3"/>
      <c r="R157" s="2"/>
      <c r="S157" s="2"/>
      <c r="T157" s="2"/>
      <c r="U157" s="2"/>
      <c r="V157" s="2"/>
      <c r="W157" s="2"/>
      <c r="X157" s="2"/>
    </row>
    <row r="158" spans="1:24">
      <c r="A158" s="2"/>
      <c r="D158" s="3"/>
      <c r="E158" s="3"/>
      <c r="F158" s="3"/>
      <c r="G158" s="3"/>
      <c r="H158" s="3"/>
      <c r="I158" s="3"/>
      <c r="J158" s="3"/>
      <c r="K158" s="3"/>
      <c r="L158" s="3"/>
      <c r="M158" s="3"/>
      <c r="N158" s="3"/>
      <c r="O158" s="3"/>
      <c r="P158" s="3"/>
      <c r="Q158" s="3"/>
      <c r="R158" s="2"/>
      <c r="S158" s="2"/>
      <c r="T158" s="2"/>
      <c r="U158" s="2"/>
      <c r="V158" s="2"/>
      <c r="W158" s="2"/>
      <c r="X158" s="2"/>
    </row>
    <row r="159" spans="1:24">
      <c r="A159" s="1"/>
      <c r="D159" s="1"/>
      <c r="E159" s="1"/>
      <c r="F159" s="1"/>
      <c r="G159" s="1"/>
      <c r="H159" s="1"/>
      <c r="I159" s="1"/>
      <c r="J159" s="1"/>
      <c r="K159" s="1"/>
      <c r="L159" s="1"/>
      <c r="M159" s="1"/>
      <c r="N159" s="1"/>
      <c r="O159" s="1"/>
      <c r="P159" s="1"/>
      <c r="Q159" s="1"/>
      <c r="R159" s="2"/>
      <c r="S159" s="2"/>
      <c r="T159" s="2"/>
      <c r="U159" s="2"/>
      <c r="V159" s="2"/>
      <c r="W159" s="2"/>
      <c r="X159" s="2"/>
    </row>
    <row r="160" spans="1:24">
      <c r="A160" s="1"/>
      <c r="D160" s="3"/>
      <c r="E160" s="3"/>
      <c r="F160" s="3"/>
      <c r="G160" s="3"/>
      <c r="H160" s="3"/>
      <c r="I160" s="3"/>
      <c r="J160" s="3"/>
      <c r="K160" s="3"/>
      <c r="L160" s="3"/>
      <c r="M160" s="3"/>
      <c r="N160" s="3"/>
      <c r="O160" s="3"/>
      <c r="P160" s="3"/>
      <c r="Q160" s="3"/>
      <c r="R160" s="2"/>
      <c r="S160" s="2"/>
      <c r="T160" s="2"/>
      <c r="U160" s="2"/>
      <c r="V160" s="2"/>
      <c r="W160" s="2"/>
      <c r="X160" s="2"/>
    </row>
    <row r="161" spans="1:24">
      <c r="A161" s="2"/>
      <c r="D161" s="3"/>
      <c r="E161" s="3"/>
      <c r="F161" s="3"/>
      <c r="G161" s="3"/>
      <c r="H161" s="3"/>
      <c r="I161" s="3"/>
      <c r="J161" s="3"/>
      <c r="K161" s="3"/>
      <c r="L161" s="3"/>
      <c r="M161" s="3"/>
      <c r="N161" s="3"/>
      <c r="O161" s="3"/>
      <c r="P161" s="3"/>
      <c r="Q161" s="3"/>
      <c r="R161" s="2"/>
      <c r="S161" s="2"/>
      <c r="T161" s="2"/>
      <c r="U161" s="2"/>
      <c r="V161" s="2"/>
      <c r="W161" s="2"/>
      <c r="X161" s="2"/>
    </row>
    <row r="162" spans="1:24">
      <c r="A162" s="1"/>
      <c r="D162" s="1"/>
      <c r="E162" s="1"/>
      <c r="F162" s="1"/>
      <c r="G162" s="1"/>
      <c r="H162" s="1"/>
      <c r="I162" s="1"/>
      <c r="J162" s="1"/>
      <c r="K162" s="1"/>
      <c r="L162" s="1"/>
      <c r="M162" s="1"/>
      <c r="N162" s="1"/>
      <c r="O162" s="1"/>
      <c r="P162" s="1"/>
      <c r="Q162" s="1"/>
      <c r="R162" s="2"/>
      <c r="S162" s="2"/>
      <c r="T162" s="2"/>
      <c r="U162" s="2"/>
      <c r="V162" s="2"/>
      <c r="W162" s="2"/>
      <c r="X162" s="2"/>
    </row>
    <row r="163" spans="1:24">
      <c r="A163" s="1"/>
      <c r="D163" s="3"/>
      <c r="E163" s="3"/>
      <c r="F163" s="3"/>
      <c r="G163" s="3"/>
      <c r="H163" s="3"/>
      <c r="I163" s="3"/>
      <c r="J163" s="3"/>
      <c r="K163" s="3"/>
      <c r="L163" s="3"/>
      <c r="M163" s="3"/>
      <c r="N163" s="3"/>
      <c r="O163" s="3"/>
      <c r="P163" s="3"/>
      <c r="Q163" s="3"/>
      <c r="R163" s="2"/>
      <c r="S163" s="2"/>
      <c r="T163" s="2"/>
      <c r="U163" s="2"/>
      <c r="V163" s="2"/>
      <c r="W163" s="2"/>
      <c r="X163" s="2"/>
    </row>
    <row r="164" spans="1:24">
      <c r="A164" s="2"/>
      <c r="D164" s="3"/>
      <c r="E164" s="3"/>
      <c r="F164" s="3"/>
      <c r="G164" s="3"/>
      <c r="H164" s="3"/>
      <c r="I164" s="3"/>
      <c r="J164" s="3"/>
      <c r="K164" s="3"/>
      <c r="L164" s="3"/>
      <c r="M164" s="3"/>
      <c r="N164" s="3"/>
      <c r="O164" s="3"/>
      <c r="P164" s="3"/>
      <c r="Q164" s="3"/>
      <c r="R164" s="2"/>
      <c r="S164" s="2"/>
      <c r="T164" s="2"/>
      <c r="U164" s="2"/>
      <c r="V164" s="2"/>
      <c r="W164" s="2"/>
      <c r="X164" s="2"/>
    </row>
    <row r="165" spans="1:24">
      <c r="A165" s="1"/>
      <c r="D165" s="1"/>
      <c r="E165" s="1"/>
      <c r="F165" s="1"/>
      <c r="G165" s="1"/>
      <c r="H165" s="1"/>
      <c r="I165" s="1"/>
      <c r="J165" s="1"/>
      <c r="K165" s="1"/>
      <c r="L165" s="1"/>
      <c r="M165" s="1"/>
      <c r="N165" s="1"/>
      <c r="O165" s="1"/>
      <c r="P165" s="1"/>
      <c r="Q165" s="1"/>
      <c r="R165" s="2"/>
      <c r="S165" s="2"/>
      <c r="T165" s="2"/>
      <c r="U165" s="2"/>
      <c r="V165" s="2"/>
      <c r="W165" s="2"/>
      <c r="X165" s="2"/>
    </row>
    <row r="166" spans="1:24">
      <c r="A166" s="1"/>
      <c r="D166" s="3"/>
      <c r="E166" s="3"/>
      <c r="F166" s="3"/>
      <c r="G166" s="3"/>
      <c r="H166" s="3"/>
      <c r="I166" s="3"/>
      <c r="J166" s="3"/>
      <c r="K166" s="3"/>
      <c r="L166" s="3"/>
      <c r="M166" s="3"/>
      <c r="N166" s="3"/>
      <c r="O166" s="3"/>
      <c r="P166" s="3"/>
      <c r="Q166" s="3"/>
      <c r="R166" s="2"/>
      <c r="S166" s="2"/>
      <c r="T166" s="2"/>
      <c r="U166" s="2"/>
      <c r="V166" s="2"/>
      <c r="W166" s="2"/>
      <c r="X166" s="2"/>
    </row>
    <row r="167" spans="1:24">
      <c r="A167" s="2"/>
      <c r="D167" s="3"/>
      <c r="E167" s="3"/>
      <c r="F167" s="3"/>
      <c r="G167" s="3"/>
      <c r="H167" s="3"/>
      <c r="I167" s="3"/>
      <c r="J167" s="3"/>
      <c r="K167" s="3"/>
      <c r="L167" s="3"/>
      <c r="M167" s="3"/>
      <c r="N167" s="3"/>
      <c r="O167" s="3"/>
      <c r="P167" s="3"/>
      <c r="Q167" s="3"/>
      <c r="R167" s="2"/>
      <c r="S167" s="2"/>
      <c r="T167" s="2"/>
      <c r="U167" s="2"/>
      <c r="V167" s="2"/>
      <c r="W167" s="2"/>
      <c r="X167" s="2"/>
    </row>
    <row r="168" spans="1:24">
      <c r="R168" s="2"/>
      <c r="S168" s="2"/>
      <c r="T168" s="2"/>
      <c r="U168" s="2"/>
      <c r="V168" s="2"/>
      <c r="W168" s="2"/>
      <c r="X168" s="2"/>
    </row>
    <row r="169" spans="1:24">
      <c r="R169" s="2"/>
      <c r="S169" s="2"/>
      <c r="T169" s="2"/>
      <c r="U169" s="2"/>
      <c r="V169" s="2"/>
      <c r="W169" s="2"/>
      <c r="X169" s="2"/>
    </row>
    <row r="170" spans="1:24">
      <c r="R170" s="2"/>
      <c r="S170" s="2"/>
      <c r="T170" s="2"/>
      <c r="U170" s="2"/>
      <c r="V170" s="2"/>
      <c r="W170" s="2"/>
      <c r="X170" s="2"/>
    </row>
    <row r="171" spans="1:24">
      <c r="R171" s="2"/>
      <c r="S171" s="2"/>
      <c r="T171" s="2"/>
      <c r="U171" s="2"/>
      <c r="V171" s="2"/>
      <c r="W171" s="2"/>
      <c r="X171" s="2"/>
    </row>
    <row r="172" spans="1:24">
      <c r="R172" s="2"/>
      <c r="S172" s="2"/>
      <c r="T172" s="2"/>
      <c r="U172" s="2"/>
      <c r="V172" s="2"/>
      <c r="W172" s="2"/>
      <c r="X172" s="2"/>
    </row>
    <row r="173" spans="1:24">
      <c r="R173" s="2"/>
      <c r="S173" s="2"/>
      <c r="T173" s="2"/>
      <c r="U173" s="2"/>
      <c r="V173" s="2"/>
      <c r="W173" s="2"/>
      <c r="X173" s="2"/>
    </row>
    <row r="174" spans="1:24">
      <c r="R174" s="2"/>
      <c r="S174" s="2"/>
      <c r="T174" s="2"/>
      <c r="U174" s="2"/>
      <c r="V174" s="2"/>
      <c r="W174" s="2"/>
      <c r="X174" s="2"/>
    </row>
    <row r="175" spans="1:24">
      <c r="R175" s="2"/>
      <c r="S175" s="2"/>
      <c r="T175" s="2"/>
      <c r="U175" s="2"/>
      <c r="V175" s="2"/>
      <c r="W175" s="2"/>
      <c r="X175" s="2"/>
    </row>
    <row r="176" spans="1:24">
      <c r="D176" s="2"/>
      <c r="E176" s="2"/>
      <c r="F176" s="2"/>
      <c r="G176" s="2"/>
      <c r="H176" s="2"/>
      <c r="I176" s="2"/>
      <c r="J176" s="2"/>
      <c r="K176" s="2"/>
      <c r="L176" s="2"/>
      <c r="M176" s="2"/>
      <c r="N176" s="2"/>
      <c r="O176" s="2"/>
      <c r="P176" s="2"/>
      <c r="Q176" s="2"/>
      <c r="R176" s="2"/>
      <c r="S176" s="2"/>
      <c r="T176" s="2"/>
      <c r="U176" s="2"/>
      <c r="V176" s="2"/>
      <c r="W176" s="2"/>
      <c r="X176" s="2"/>
    </row>
    <row r="177" spans="1:24">
      <c r="S177" s="2"/>
      <c r="T177" s="2"/>
      <c r="U177" s="2"/>
      <c r="V177" s="2"/>
      <c r="W177" s="2"/>
      <c r="X177" s="2"/>
    </row>
    <row r="178" spans="1:24">
      <c r="S178" s="2"/>
      <c r="T178" s="2"/>
      <c r="U178" s="2"/>
      <c r="V178" s="2"/>
      <c r="W178" s="2"/>
      <c r="X178" s="2"/>
    </row>
    <row r="179" spans="1:24">
      <c r="A179">
        <v>1</v>
      </c>
      <c r="S179" s="2"/>
      <c r="T179" s="2"/>
      <c r="U179" s="2"/>
      <c r="V179" s="2"/>
      <c r="W179" s="2"/>
      <c r="X179" s="2"/>
    </row>
    <row r="180" spans="1:24">
      <c r="S180" s="2"/>
      <c r="T180" s="2"/>
      <c r="U180" s="2"/>
      <c r="V180" s="2"/>
      <c r="W180" s="2"/>
      <c r="X180" s="2"/>
    </row>
    <row r="181" spans="1:24">
      <c r="A181" s="3">
        <v>2</v>
      </c>
      <c r="D181" s="2"/>
      <c r="E181" s="2"/>
      <c r="F181" s="2"/>
      <c r="G181" s="2"/>
      <c r="H181" s="2"/>
      <c r="I181" s="2"/>
      <c r="J181" s="2"/>
      <c r="K181" s="2"/>
      <c r="L181" s="2"/>
      <c r="M181" s="2"/>
      <c r="N181" s="2"/>
      <c r="O181" s="2"/>
      <c r="P181" s="2"/>
      <c r="Q181" s="2"/>
      <c r="R181" s="2"/>
      <c r="S181" s="2"/>
      <c r="T181" s="2"/>
      <c r="U181" s="2"/>
      <c r="V181" s="2"/>
      <c r="W181" s="2"/>
      <c r="X181" s="2"/>
    </row>
    <row r="182" spans="1:24">
      <c r="A182" s="3" t="e">
        <f>(#REF!)</f>
        <v>#REF!</v>
      </c>
      <c r="D182" s="5" t="e">
        <f>IF($A$182=$D$185,D184+1,D183/#REF!)</f>
        <v>#REF!</v>
      </c>
      <c r="E182" s="5" t="e">
        <f>IF($A$182=$D$185,E184+1,E183/#REF!)</f>
        <v>#REF!</v>
      </c>
      <c r="F182" s="5" t="e">
        <f>IF($A$182=$D$185,F184+1,F183/#REF!)</f>
        <v>#REF!</v>
      </c>
      <c r="G182" s="5" t="e">
        <f>IF($A$182=$D$185,G184+1,G183/#REF!)</f>
        <v>#REF!</v>
      </c>
      <c r="H182" s="5" t="e">
        <f>IF($A$182=$D$185,H184+1,H183/#REF!)</f>
        <v>#REF!</v>
      </c>
      <c r="I182" s="5" t="e">
        <f>IF($A$182=$D$185,I184+1,I183/#REF!)</f>
        <v>#REF!</v>
      </c>
      <c r="J182" s="5" t="e">
        <f>IF($A$182=$D$185,J184+1,J183/#REF!)</f>
        <v>#REF!</v>
      </c>
      <c r="K182" s="5" t="e">
        <f>IF($A$182=$D$185,K184+1,K183/#REF!)</f>
        <v>#REF!</v>
      </c>
      <c r="L182" s="5"/>
      <c r="M182" s="5"/>
      <c r="N182" s="5"/>
      <c r="O182" s="5"/>
      <c r="P182" s="5"/>
      <c r="Q182" s="5"/>
      <c r="R182" s="2"/>
      <c r="S182" s="2"/>
      <c r="T182" s="2"/>
      <c r="U182" s="2"/>
      <c r="V182" s="2"/>
      <c r="W182" s="2"/>
      <c r="X182" s="2"/>
    </row>
    <row r="183" spans="1:24">
      <c r="A183" s="1" t="e">
        <f>IF(A181=1,#REF!,#REF!)</f>
        <v>#REF!</v>
      </c>
      <c r="D183" s="3" t="e">
        <f>#REF!</f>
        <v>#REF!</v>
      </c>
      <c r="E183" s="3" t="e">
        <f>(D183+#REF!)</f>
        <v>#REF!</v>
      </c>
      <c r="F183" s="3" t="e">
        <f>(E183+#REF!)</f>
        <v>#REF!</v>
      </c>
      <c r="G183" s="3" t="e">
        <f>(F183+#REF!)</f>
        <v>#REF!</v>
      </c>
      <c r="H183" s="3" t="e">
        <f>(G183+#REF!)</f>
        <v>#REF!</v>
      </c>
      <c r="I183" s="3" t="e">
        <f>(H183+#REF!)</f>
        <v>#REF!</v>
      </c>
      <c r="J183" s="3" t="e">
        <f>(I183+#REF!)</f>
        <v>#REF!</v>
      </c>
      <c r="K183" s="3" t="e">
        <f>(J183+#REF!)</f>
        <v>#REF!</v>
      </c>
      <c r="L183" s="3"/>
      <c r="M183" s="3"/>
      <c r="N183" s="3"/>
      <c r="O183" s="3"/>
      <c r="P183" s="3"/>
      <c r="Q183" s="3"/>
      <c r="R183" s="2"/>
      <c r="S183" s="2"/>
      <c r="T183" s="2"/>
      <c r="U183" s="2"/>
      <c r="V183" s="2"/>
      <c r="W183" s="2"/>
      <c r="X183" s="2"/>
    </row>
    <row r="184" spans="1:24">
      <c r="A184" s="6" t="s">
        <v>43</v>
      </c>
      <c r="D184" s="3">
        <v>86</v>
      </c>
      <c r="E184" s="3">
        <v>116</v>
      </c>
      <c r="F184" s="3">
        <v>147</v>
      </c>
      <c r="G184" s="3">
        <v>177</v>
      </c>
      <c r="H184" s="3">
        <v>207</v>
      </c>
      <c r="I184" s="3">
        <v>238</v>
      </c>
      <c r="J184" s="3">
        <v>268</v>
      </c>
      <c r="K184" s="3">
        <v>298</v>
      </c>
      <c r="L184" s="3"/>
      <c r="M184" s="3"/>
      <c r="N184" s="3"/>
      <c r="O184" s="3"/>
      <c r="P184" s="3"/>
      <c r="Q184" s="3"/>
      <c r="R184" s="2"/>
    </row>
    <row r="185" spans="1:24">
      <c r="A185" s="6" t="s">
        <v>44</v>
      </c>
      <c r="D185" s="3">
        <v>3735</v>
      </c>
      <c r="E185" s="3">
        <v>5040</v>
      </c>
      <c r="F185" s="3">
        <v>6345</v>
      </c>
      <c r="G185" s="3">
        <v>7650</v>
      </c>
      <c r="H185" s="3">
        <v>8955</v>
      </c>
      <c r="I185" s="3">
        <v>10260</v>
      </c>
      <c r="J185" s="3">
        <v>11565</v>
      </c>
      <c r="K185" s="3">
        <v>12870</v>
      </c>
      <c r="L185" s="3"/>
      <c r="M185" s="3"/>
      <c r="N185" s="3"/>
      <c r="O185" s="3"/>
      <c r="P185" s="3"/>
      <c r="Q185" s="3"/>
      <c r="R185" s="2"/>
    </row>
    <row r="186" spans="1:24">
      <c r="A186" s="6" t="s">
        <v>45</v>
      </c>
      <c r="D186" s="2"/>
      <c r="E186" s="2"/>
      <c r="F186" s="2"/>
      <c r="G186" s="2"/>
      <c r="H186" s="2"/>
      <c r="I186" s="2"/>
      <c r="J186" s="2"/>
      <c r="K186" s="2"/>
      <c r="L186" s="2"/>
      <c r="M186" s="2"/>
      <c r="N186" s="2"/>
      <c r="O186" s="2"/>
      <c r="P186" s="2"/>
      <c r="Q186" s="2"/>
      <c r="R186" s="2"/>
    </row>
    <row r="187" spans="1:24">
      <c r="A187" s="1"/>
      <c r="D187" s="2"/>
      <c r="E187" s="2"/>
      <c r="F187" s="2"/>
      <c r="G187" s="2"/>
      <c r="H187" s="2"/>
      <c r="I187" s="2"/>
      <c r="J187" s="2"/>
      <c r="K187" s="2"/>
      <c r="L187" s="2"/>
      <c r="M187" s="2"/>
      <c r="N187" s="2"/>
      <c r="O187" s="2"/>
      <c r="P187" s="2"/>
      <c r="Q187" s="2"/>
      <c r="R187" s="2"/>
    </row>
    <row r="188" spans="1:24">
      <c r="A188" s="2"/>
      <c r="D188" s="2"/>
      <c r="E188" s="2"/>
      <c r="F188" s="2"/>
      <c r="G188" s="2"/>
      <c r="H188" s="2"/>
      <c r="I188" s="2"/>
      <c r="J188" s="2"/>
      <c r="K188" s="2"/>
      <c r="L188" s="2"/>
      <c r="M188" s="2"/>
      <c r="N188" s="2"/>
      <c r="O188" s="2"/>
      <c r="P188" s="2"/>
      <c r="Q188" s="2"/>
      <c r="R188" s="2"/>
      <c r="S188" s="2"/>
      <c r="T188" s="2"/>
      <c r="U188" s="2"/>
      <c r="V188" s="2"/>
      <c r="W188" s="2"/>
      <c r="X188" s="2"/>
    </row>
    <row r="189" spans="1:24">
      <c r="A189" s="2"/>
      <c r="D189" s="2"/>
      <c r="E189" s="2"/>
      <c r="F189" s="2"/>
      <c r="G189" s="2"/>
      <c r="H189" s="2"/>
      <c r="I189" s="2"/>
      <c r="J189" s="2"/>
      <c r="K189" s="2"/>
      <c r="L189" s="2"/>
      <c r="M189" s="2"/>
      <c r="N189" s="2"/>
      <c r="O189" s="2"/>
      <c r="P189" s="2"/>
      <c r="Q189" s="2"/>
      <c r="R189" s="2"/>
      <c r="S189" s="2"/>
      <c r="T189" s="2"/>
      <c r="U189" s="2"/>
      <c r="V189" s="2"/>
      <c r="W189" s="2"/>
      <c r="X189" s="2"/>
    </row>
    <row r="190" spans="1:24">
      <c r="A190" s="2"/>
      <c r="D190" s="2"/>
      <c r="E190" s="3"/>
      <c r="F190" s="2"/>
      <c r="G190" s="2"/>
      <c r="H190" s="2"/>
      <c r="I190" s="3"/>
      <c r="J190" s="2"/>
      <c r="K190" s="2"/>
      <c r="L190" s="2"/>
      <c r="M190" s="2"/>
      <c r="N190" s="2"/>
      <c r="O190" s="2"/>
      <c r="P190" s="2"/>
      <c r="Q190" s="2"/>
      <c r="R190" s="2"/>
      <c r="S190" s="2"/>
      <c r="T190" s="2"/>
      <c r="U190" s="2"/>
      <c r="V190" s="2"/>
      <c r="W190" s="2"/>
      <c r="X190" s="2"/>
    </row>
    <row r="191" spans="1:24">
      <c r="A191" s="2"/>
      <c r="D191" s="2"/>
      <c r="E191" s="3"/>
      <c r="F191" s="2"/>
      <c r="G191" s="2"/>
      <c r="H191" s="2"/>
      <c r="I191" s="2"/>
      <c r="J191" s="2"/>
      <c r="K191" s="2"/>
      <c r="L191" s="2"/>
      <c r="M191" s="2"/>
      <c r="N191" s="2"/>
      <c r="O191" s="2"/>
      <c r="P191" s="2"/>
      <c r="Q191" s="2"/>
      <c r="R191" s="2"/>
      <c r="S191" s="2"/>
      <c r="T191" s="2"/>
      <c r="U191" s="2"/>
      <c r="V191" s="2"/>
      <c r="W191" s="2"/>
      <c r="X191" s="2"/>
    </row>
    <row r="192" spans="1:24">
      <c r="A192" s="2"/>
      <c r="D192" s="2"/>
      <c r="E192" s="3"/>
      <c r="F192" s="2"/>
      <c r="G192" s="2"/>
      <c r="H192" s="2"/>
      <c r="I192" s="2"/>
      <c r="J192" s="3"/>
      <c r="K192" s="3"/>
      <c r="L192" s="3"/>
      <c r="M192" s="3"/>
      <c r="N192" s="3"/>
      <c r="O192" s="3"/>
      <c r="P192" s="3"/>
      <c r="Q192" s="3"/>
      <c r="R192" s="2"/>
      <c r="S192" s="2"/>
      <c r="T192" s="2"/>
      <c r="U192" s="2"/>
      <c r="V192" s="2"/>
      <c r="W192" s="2"/>
      <c r="X192" s="2"/>
    </row>
    <row r="193" spans="1:24">
      <c r="A193" s="2"/>
      <c r="D193" s="2"/>
      <c r="E193" s="2"/>
      <c r="F193" s="2"/>
      <c r="G193" s="2"/>
      <c r="H193" s="2"/>
      <c r="I193" s="3"/>
      <c r="J193" s="3"/>
      <c r="K193" s="3"/>
      <c r="L193" s="3"/>
      <c r="M193" s="3"/>
      <c r="N193" s="3"/>
      <c r="O193" s="3"/>
      <c r="P193" s="3"/>
      <c r="Q193" s="3"/>
      <c r="R193" s="2"/>
      <c r="S193" s="2"/>
      <c r="T193" s="2"/>
      <c r="U193" s="2"/>
      <c r="V193" s="2"/>
      <c r="W193" s="2"/>
      <c r="X193" s="2"/>
    </row>
    <row r="194" spans="1:24">
      <c r="A194" s="2"/>
      <c r="D194" s="2"/>
      <c r="E194" s="3"/>
      <c r="F194" s="2"/>
      <c r="G194" s="2"/>
      <c r="H194" s="2"/>
      <c r="I194" s="3"/>
      <c r="J194" s="3"/>
      <c r="K194" s="3"/>
      <c r="L194" s="3"/>
      <c r="M194" s="3"/>
      <c r="N194" s="3"/>
      <c r="O194" s="3"/>
      <c r="P194" s="3"/>
      <c r="Q194" s="3"/>
      <c r="R194" s="2"/>
      <c r="S194" s="2"/>
      <c r="T194" s="2"/>
      <c r="U194" s="2"/>
      <c r="V194" s="2"/>
      <c r="W194" s="2"/>
      <c r="X194" s="2"/>
    </row>
    <row r="195" spans="1:24">
      <c r="A195" s="2"/>
      <c r="D195" s="2"/>
      <c r="E195" s="3"/>
      <c r="F195" s="2"/>
      <c r="G195" s="2"/>
      <c r="H195" s="2"/>
      <c r="I195" s="3"/>
      <c r="J195" s="3"/>
      <c r="K195" s="3"/>
      <c r="L195" s="3"/>
      <c r="M195" s="3"/>
      <c r="N195" s="3"/>
      <c r="O195" s="3"/>
      <c r="P195" s="3"/>
      <c r="Q195" s="3"/>
      <c r="R195" s="2"/>
      <c r="S195" s="2"/>
      <c r="T195" s="2"/>
      <c r="U195" s="2"/>
      <c r="V195" s="2"/>
      <c r="W195" s="2"/>
      <c r="X195" s="2"/>
    </row>
    <row r="196" spans="1:24">
      <c r="A196" s="2"/>
      <c r="D196" s="2"/>
      <c r="E196" s="2"/>
      <c r="F196" s="2"/>
      <c r="G196" s="2"/>
      <c r="H196" s="2"/>
      <c r="I196" s="3"/>
      <c r="J196" s="3"/>
      <c r="K196" s="3"/>
      <c r="L196" s="3"/>
      <c r="M196" s="3"/>
      <c r="N196" s="3"/>
      <c r="O196" s="3"/>
      <c r="P196" s="3"/>
      <c r="Q196" s="3"/>
      <c r="R196" s="2"/>
      <c r="S196" s="2"/>
      <c r="T196" s="2"/>
      <c r="U196" s="2"/>
      <c r="V196" s="2"/>
      <c r="W196" s="2"/>
      <c r="X196" s="2"/>
    </row>
    <row r="197" spans="1:24">
      <c r="A197" s="2"/>
      <c r="D197" s="2"/>
      <c r="E197" s="3"/>
      <c r="F197" s="2"/>
      <c r="G197" s="2"/>
      <c r="H197" s="2"/>
      <c r="I197" s="3"/>
      <c r="J197" s="3"/>
      <c r="K197" s="3"/>
      <c r="L197" s="3"/>
      <c r="M197" s="3"/>
      <c r="N197" s="3"/>
      <c r="O197" s="3"/>
      <c r="P197" s="3"/>
      <c r="Q197" s="3"/>
      <c r="R197" s="2"/>
      <c r="S197" s="2"/>
      <c r="T197" s="2"/>
      <c r="U197" s="2"/>
      <c r="V197" s="2"/>
      <c r="W197" s="2"/>
      <c r="X197" s="2"/>
    </row>
    <row r="198" spans="1:24">
      <c r="A198" s="2"/>
      <c r="D198" s="1"/>
      <c r="E198" s="3"/>
      <c r="F198" s="2"/>
      <c r="G198" s="2"/>
      <c r="H198" s="2"/>
      <c r="I198" s="3"/>
      <c r="J198" s="3"/>
      <c r="K198" s="3"/>
      <c r="L198" s="3"/>
      <c r="M198" s="3"/>
      <c r="N198" s="3"/>
      <c r="O198" s="3"/>
      <c r="P198" s="3"/>
      <c r="Q198" s="3"/>
      <c r="R198" s="2"/>
      <c r="S198" s="2"/>
      <c r="T198" s="2"/>
      <c r="U198" s="2"/>
      <c r="V198" s="2"/>
      <c r="W198" s="2"/>
      <c r="X198" s="2"/>
    </row>
    <row r="199" spans="1:24">
      <c r="A199" s="2"/>
      <c r="D199" s="1"/>
      <c r="E199" s="3"/>
      <c r="H199" s="2"/>
      <c r="I199" s="3"/>
      <c r="J199" s="3"/>
      <c r="K199" s="3"/>
      <c r="L199" s="3"/>
      <c r="M199" s="3"/>
      <c r="N199" s="3"/>
      <c r="O199" s="3"/>
      <c r="P199" s="3"/>
      <c r="Q199" s="3"/>
      <c r="R199" s="2"/>
      <c r="S199" s="2"/>
      <c r="T199" s="2"/>
      <c r="U199" s="2"/>
      <c r="V199" s="2"/>
      <c r="W199" s="2"/>
      <c r="X199" s="2"/>
    </row>
    <row r="200" spans="1:24">
      <c r="A200" s="2"/>
      <c r="D200" s="4"/>
      <c r="E200" s="3"/>
      <c r="F200" s="2"/>
      <c r="G200" s="2"/>
      <c r="H200" s="2"/>
      <c r="I200" s="3"/>
      <c r="J200" s="3"/>
      <c r="K200" s="3"/>
      <c r="L200" s="3"/>
      <c r="M200" s="3"/>
      <c r="N200" s="3"/>
      <c r="O200" s="3"/>
      <c r="P200" s="3"/>
      <c r="Q200" s="3"/>
      <c r="R200" s="2"/>
      <c r="S200" s="2"/>
      <c r="T200" s="2"/>
      <c r="U200" s="2"/>
      <c r="V200" s="2"/>
      <c r="W200" s="2"/>
      <c r="X200" s="2"/>
    </row>
    <row r="201" spans="1:24">
      <c r="A201" s="2"/>
      <c r="D201" s="2"/>
      <c r="E201" s="2"/>
      <c r="F201" s="2"/>
      <c r="G201" s="2"/>
      <c r="H201" s="2"/>
      <c r="I201" s="3"/>
      <c r="J201" s="3"/>
      <c r="K201" s="3"/>
      <c r="L201" s="3"/>
      <c r="M201" s="3"/>
      <c r="N201" s="3"/>
      <c r="O201" s="3"/>
      <c r="P201" s="3"/>
      <c r="Q201" s="3"/>
      <c r="R201" s="2"/>
      <c r="S201" s="2"/>
      <c r="T201" s="2"/>
      <c r="U201" s="2"/>
      <c r="V201" s="2"/>
      <c r="W201" s="2"/>
      <c r="X201" s="2"/>
    </row>
    <row r="202" spans="1:24">
      <c r="A202" s="2"/>
      <c r="D202" s="2"/>
      <c r="E202" s="3"/>
      <c r="F202" s="2"/>
      <c r="G202" s="2"/>
      <c r="H202" s="2"/>
      <c r="I202" s="3"/>
      <c r="J202" s="3"/>
      <c r="K202" s="3"/>
      <c r="L202" s="3"/>
      <c r="M202" s="3"/>
      <c r="N202" s="3"/>
      <c r="O202" s="3"/>
      <c r="P202" s="3"/>
      <c r="Q202" s="3"/>
      <c r="R202" s="2"/>
      <c r="S202" s="2"/>
      <c r="T202" s="2"/>
      <c r="U202" s="2"/>
      <c r="V202" s="2"/>
      <c r="W202" s="2"/>
      <c r="X202" s="2"/>
    </row>
    <row r="203" spans="1:24">
      <c r="A203" s="2"/>
      <c r="D203" s="1"/>
      <c r="E203" s="3"/>
      <c r="F203" s="2"/>
      <c r="G203" s="2"/>
      <c r="H203" s="2"/>
      <c r="I203" s="3"/>
      <c r="J203" s="3"/>
      <c r="K203" s="3"/>
      <c r="L203" s="3"/>
      <c r="M203" s="3"/>
      <c r="N203" s="3"/>
      <c r="O203" s="3"/>
      <c r="P203" s="3"/>
      <c r="Q203" s="3"/>
      <c r="R203" s="2"/>
      <c r="S203" s="2"/>
      <c r="T203" s="2"/>
      <c r="U203" s="2"/>
      <c r="V203" s="2"/>
      <c r="W203" s="2"/>
      <c r="X203" s="2"/>
    </row>
    <row r="204" spans="1:24">
      <c r="A204" s="2"/>
      <c r="D204" s="1"/>
      <c r="E204" s="3"/>
      <c r="F204" s="2"/>
      <c r="G204" s="2"/>
      <c r="H204" s="2"/>
      <c r="I204" s="3"/>
      <c r="J204" s="3"/>
      <c r="K204" s="3"/>
      <c r="L204" s="3"/>
      <c r="M204" s="3"/>
      <c r="N204" s="3"/>
      <c r="O204" s="3"/>
      <c r="P204" s="3"/>
      <c r="Q204" s="3"/>
      <c r="R204" s="2"/>
      <c r="S204" s="2"/>
      <c r="T204" s="2"/>
      <c r="U204" s="2"/>
      <c r="V204" s="2"/>
      <c r="W204" s="2"/>
      <c r="X204" s="2"/>
    </row>
    <row r="205" spans="1:24">
      <c r="A205" s="2"/>
      <c r="D205" s="4"/>
      <c r="E205" s="3"/>
      <c r="F205" s="2"/>
      <c r="G205" s="2"/>
      <c r="H205" s="2"/>
      <c r="I205" s="2"/>
      <c r="J205" s="2"/>
      <c r="K205" s="2"/>
      <c r="L205" s="2"/>
      <c r="M205" s="2"/>
      <c r="N205" s="2"/>
      <c r="O205" s="2"/>
      <c r="P205" s="2"/>
      <c r="Q205" s="2"/>
      <c r="R205" s="2"/>
      <c r="S205" s="2"/>
      <c r="T205" s="2"/>
      <c r="U205" s="2"/>
      <c r="V205" s="2"/>
      <c r="W205" s="2"/>
      <c r="X205" s="2"/>
    </row>
    <row r="206" spans="1:24">
      <c r="A206" s="2"/>
      <c r="D206" s="2"/>
      <c r="E206" s="2"/>
      <c r="F206" s="2"/>
      <c r="G206" s="2"/>
      <c r="H206" s="2"/>
      <c r="I206" s="2"/>
      <c r="J206" s="2"/>
      <c r="K206" s="2"/>
      <c r="L206" s="2"/>
      <c r="M206" s="2"/>
      <c r="N206" s="2"/>
      <c r="O206" s="2"/>
      <c r="P206" s="2"/>
      <c r="Q206" s="2"/>
      <c r="R206" s="2"/>
      <c r="S206" s="2"/>
      <c r="T206" s="2"/>
      <c r="U206" s="2"/>
      <c r="V206" s="2"/>
      <c r="W206" s="2"/>
      <c r="X206" s="2"/>
    </row>
    <row r="207" spans="1:24">
      <c r="D207" s="4"/>
      <c r="E207" s="3"/>
      <c r="S207" s="2"/>
      <c r="T207" s="2"/>
      <c r="U207" s="2"/>
      <c r="V207" s="2"/>
      <c r="W207" s="2"/>
      <c r="X207" s="2"/>
    </row>
    <row r="208" spans="1:24">
      <c r="S208" s="2"/>
      <c r="T208" s="2"/>
      <c r="U208" s="2"/>
      <c r="V208" s="2"/>
      <c r="W208" s="2"/>
      <c r="X208" s="2"/>
    </row>
    <row r="209" spans="19:24">
      <c r="S209" s="2"/>
      <c r="T209" s="2"/>
      <c r="U209" s="2"/>
      <c r="V209" s="2"/>
      <c r="W209" s="2"/>
      <c r="X209" s="2"/>
    </row>
    <row r="210" spans="19:24">
      <c r="S210" s="2"/>
      <c r="T210" s="2"/>
      <c r="U210" s="2"/>
      <c r="V210" s="2"/>
      <c r="W210" s="2"/>
      <c r="X210" s="2"/>
    </row>
    <row r="211" spans="19:24">
      <c r="S211" s="2"/>
      <c r="T211" s="2"/>
      <c r="U211" s="2"/>
      <c r="V211" s="2"/>
      <c r="W211" s="2"/>
      <c r="X211" s="2"/>
    </row>
    <row r="212" spans="19:24">
      <c r="S212" s="2"/>
      <c r="T212" s="2"/>
      <c r="U212" s="2"/>
      <c r="V212" s="2"/>
      <c r="W212" s="2"/>
      <c r="X212" s="2"/>
    </row>
    <row r="213" spans="19:24">
      <c r="S213" s="2"/>
      <c r="T213" s="2"/>
      <c r="U213" s="2"/>
      <c r="V213" s="2"/>
      <c r="W213" s="2"/>
      <c r="X213" s="2"/>
    </row>
  </sheetData>
  <mergeCells count="5">
    <mergeCell ref="A77:R79"/>
    <mergeCell ref="C2:E2"/>
    <mergeCell ref="C10:C12"/>
    <mergeCell ref="A4:R4"/>
    <mergeCell ref="A5:R5"/>
  </mergeCells>
  <phoneticPr fontId="0" type="noConversion"/>
  <printOptions horizontalCentered="1" verticalCentered="1" gridLinesSet="0"/>
  <pageMargins left="0" right="0" top="0" bottom="0" header="0.51180000000000003" footer="0.51180000000000003"/>
  <pageSetup scale="4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 Lindsey</dc:creator>
  <cp:keywords/>
  <dc:description/>
  <cp:lastModifiedBy/>
  <cp:revision/>
  <dcterms:created xsi:type="dcterms:W3CDTF">1999-05-28T20:46:20Z</dcterms:created>
  <dcterms:modified xsi:type="dcterms:W3CDTF">2020-03-17T13:36:53Z</dcterms:modified>
  <cp:category/>
  <cp:contentStatus/>
</cp:coreProperties>
</file>